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defaultThemeVersion="124226"/>
  <mc:AlternateContent xmlns:mc="http://schemas.openxmlformats.org/markup-compatibility/2006">
    <mc:Choice Requires="x15">
      <x15ac:absPath xmlns:x15ac="http://schemas.microsoft.com/office/spreadsheetml/2010/11/ac" url="C:\Users\chelsea.gurene\knoxcountymail\Healthy Weight Program - ETWR\East Tennessee Wellness Roundtable (ETWR)\ETWR Gold\Healthy Vending\Vending Calculator\"/>
    </mc:Choice>
  </mc:AlternateContent>
  <xr:revisionPtr revIDLastSave="132" documentId="8_{BD86957D-704F-4E92-B8D6-C1CDD2FAF1AA}" xr6:coauthVersionLast="47" xr6:coauthVersionMax="47" xr10:uidLastSave="{F6C195C6-B40D-4B77-9503-E51D38CDDD40}"/>
  <bookViews>
    <workbookView xWindow="19080" yWindow="-120" windowWidth="21840" windowHeight="13140" xr2:uid="{00000000-000D-0000-FFFF-FFFF00000000}"/>
  </bookViews>
  <sheets>
    <sheet name="Vending Compliance" sheetId="1" r:id="rId1"/>
    <sheet name="Admin" sheetId="6" state="hidden" r:id="rId2"/>
  </sheets>
  <definedNames>
    <definedName name="Add">'Vending Compliance'!$AF$342</definedName>
    <definedName name="Add_Your_Own">'Vending Compliance'!$A$342</definedName>
    <definedName name="Add_Your_Own_Fruit_Yogurt">'Vending Compliance'!$A$1016</definedName>
    <definedName name="Calories">Admin!$A$3:$A$4</definedName>
    <definedName name="Considered">Admin!#REF!</definedName>
    <definedName name="Fat">Admin!$C$3:$C$5</definedName>
    <definedName name="Fruit">'Vending Compliance'!$AF$1002</definedName>
    <definedName name="Fruit_Yogurt">'Vending Compliance'!$A$1002</definedName>
    <definedName name="Fruit_Yogurt___Excempt_from_Sugar_Limit__Assumes_low_added_sugar">#REF!</definedName>
    <definedName name="Input_Your_Vending_Policy">'Vending Compliance'!$D$1</definedName>
    <definedName name="Nuts">'Vending Compliance'!$AF$1056</definedName>
    <definedName name="Nuts___Excempt_from_Fat_Limits__Assumes_low_added_fat">#REF!</definedName>
    <definedName name="Nuts_Seeds___Excempt_from_Fat_Limits__Assumes_low_added_fat">'Vending Compliance'!$A$1056</definedName>
    <definedName name="Nutss">'Vending Compliance'!$AF$1057</definedName>
    <definedName name="Sodium">Admin!$E$3:$E$5</definedName>
    <definedName name="Sodium2">Admin!$E$3:$E$4</definedName>
    <definedName name="Sugar">Admin!$B$4:$B$6</definedName>
    <definedName name="Sugar2">Admin!$B$3:$B$6</definedName>
    <definedName name="Top">'Vending Compliance'!$AF$14</definedName>
    <definedName name="Trad">'Vending Compliance'!$AF$13</definedName>
    <definedName name="Traditional_Vending_Snacks">'Vending Compliance'!$A$13</definedName>
    <definedName name="Traditional_Vending_Snacks___Return_to_the_Top">'Vending Compliance'!$A$6</definedName>
    <definedName name="Trail">'Vending Compliance'!$AF$1106</definedName>
    <definedName name="Trail_Mixes___Excempt_from_Fat_and_Sugar_Limits__Assumes_low_added_fat_and_sugar">'Vending Compliance'!$A$1105</definedName>
    <definedName name="Trail_Mixes___Excempt_from_Fat_and_Sugar_Limits__Assumes_low_added_sugar_and_salt">#REF!</definedName>
    <definedName name="Trans">Admin!$D$3:$D$4</definedName>
    <definedName name="VendingCri">'Vending Compliance'!$D$3:$I$4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104" i="1" l="1"/>
  <c r="AC1070" i="1" l="1"/>
  <c r="AB1070" i="1"/>
  <c r="AA1070" i="1"/>
  <c r="Z1070" i="1"/>
  <c r="Y1070" i="1"/>
  <c r="X1070" i="1"/>
  <c r="AC1017" i="1"/>
  <c r="AB1017" i="1"/>
  <c r="AA1017" i="1"/>
  <c r="Z1017" i="1"/>
  <c r="Y1017" i="1"/>
  <c r="X1017" i="1"/>
  <c r="N1058" i="1"/>
  <c r="P1058" i="1" s="1"/>
  <c r="N107" i="1"/>
  <c r="P107" i="1" s="1"/>
  <c r="Z1004" i="1" l="1"/>
  <c r="AB1004" i="1"/>
  <c r="Z1005" i="1"/>
  <c r="AB1005" i="1"/>
  <c r="Z1006" i="1"/>
  <c r="AB1006" i="1"/>
  <c r="Z1007" i="1"/>
  <c r="AB1007" i="1"/>
  <c r="Z1008" i="1"/>
  <c r="AB1008" i="1"/>
  <c r="Z1009" i="1"/>
  <c r="AB1009" i="1"/>
  <c r="Z1010" i="1"/>
  <c r="AB1010" i="1"/>
  <c r="Z1011" i="1"/>
  <c r="AB1011" i="1"/>
  <c r="Z1012" i="1"/>
  <c r="AB1012" i="1"/>
  <c r="Z1013" i="1"/>
  <c r="AB1013" i="1"/>
  <c r="Z1014" i="1"/>
  <c r="AB1014" i="1"/>
  <c r="Z1015" i="1"/>
  <c r="AB1015" i="1"/>
  <c r="Y1016" i="1"/>
  <c r="Z1016" i="1"/>
  <c r="AA1016" i="1"/>
  <c r="AB1016" i="1"/>
  <c r="AC1016" i="1"/>
  <c r="AD1016" i="1"/>
  <c r="Z1019" i="1"/>
  <c r="AB1019" i="1"/>
  <c r="Z1020" i="1"/>
  <c r="AB1020" i="1"/>
  <c r="Z1021" i="1"/>
  <c r="AB1021" i="1"/>
  <c r="Z1022" i="1"/>
  <c r="AB1022" i="1"/>
  <c r="Z1023" i="1"/>
  <c r="AB1023" i="1"/>
  <c r="Z1024" i="1"/>
  <c r="AB1024" i="1"/>
  <c r="Z1025" i="1"/>
  <c r="AB1025" i="1"/>
  <c r="Z1026" i="1"/>
  <c r="AB1026" i="1"/>
  <c r="Z1027" i="1"/>
  <c r="AB1027" i="1"/>
  <c r="Z1028" i="1"/>
  <c r="AB1028" i="1"/>
  <c r="Z1029" i="1"/>
  <c r="AB1029" i="1"/>
  <c r="Z1030" i="1"/>
  <c r="AB1030" i="1"/>
  <c r="Z1031" i="1"/>
  <c r="AB1031" i="1"/>
  <c r="Z1032" i="1"/>
  <c r="AB1032" i="1"/>
  <c r="Z1033" i="1"/>
  <c r="AB1033" i="1"/>
  <c r="Z1034" i="1"/>
  <c r="AB1034" i="1"/>
  <c r="Z1035" i="1"/>
  <c r="AB1035" i="1"/>
  <c r="Z1036" i="1"/>
  <c r="AB1036" i="1"/>
  <c r="Z1037" i="1"/>
  <c r="AB1037" i="1"/>
  <c r="Z1038" i="1"/>
  <c r="AB1038" i="1"/>
  <c r="Z1039" i="1"/>
  <c r="AB1039" i="1"/>
  <c r="Z1040" i="1"/>
  <c r="AB1040" i="1"/>
  <c r="Z1041" i="1"/>
  <c r="AB1041" i="1"/>
  <c r="Z1042" i="1"/>
  <c r="AB1042" i="1"/>
  <c r="Z1043" i="1"/>
  <c r="AB1043" i="1"/>
  <c r="Z1044" i="1"/>
  <c r="AB1044" i="1"/>
  <c r="Z1045" i="1"/>
  <c r="AB1045" i="1"/>
  <c r="Z1046" i="1"/>
  <c r="AB1046" i="1"/>
  <c r="Z1047" i="1"/>
  <c r="AB1047" i="1"/>
  <c r="Z1048" i="1"/>
  <c r="AB1048" i="1"/>
  <c r="Z1049" i="1"/>
  <c r="AB1049" i="1"/>
  <c r="Z1050" i="1"/>
  <c r="AB1050" i="1"/>
  <c r="Z1051" i="1"/>
  <c r="AB1051" i="1"/>
  <c r="Z1052" i="1"/>
  <c r="AB1052" i="1"/>
  <c r="Z1053" i="1"/>
  <c r="AB1053" i="1"/>
  <c r="Z1054" i="1"/>
  <c r="AB1054" i="1"/>
  <c r="Z1055" i="1"/>
  <c r="AB1055" i="1"/>
  <c r="X1058" i="1"/>
  <c r="Z1058" i="1"/>
  <c r="AB1058" i="1"/>
  <c r="Z1059" i="1"/>
  <c r="AB1059" i="1"/>
  <c r="Z1060" i="1"/>
  <c r="AB1060" i="1"/>
  <c r="Z1061" i="1"/>
  <c r="AB1061" i="1"/>
  <c r="Z1062" i="1"/>
  <c r="AB1062" i="1"/>
  <c r="Z1063" i="1"/>
  <c r="AB1063" i="1"/>
  <c r="Z1064" i="1"/>
  <c r="AB1064" i="1"/>
  <c r="Z1065" i="1"/>
  <c r="AB1065" i="1"/>
  <c r="Z1066" i="1"/>
  <c r="AB1066" i="1"/>
  <c r="Z1067" i="1"/>
  <c r="AB1067" i="1"/>
  <c r="Z1068" i="1"/>
  <c r="AB1068" i="1"/>
  <c r="Z1072" i="1"/>
  <c r="AB1072" i="1"/>
  <c r="Z1073" i="1"/>
  <c r="AB1073" i="1"/>
  <c r="Z1074" i="1"/>
  <c r="AB1074" i="1"/>
  <c r="Z1075" i="1"/>
  <c r="AB1075" i="1"/>
  <c r="Z1076" i="1"/>
  <c r="AB1076" i="1"/>
  <c r="Z1077" i="1"/>
  <c r="AB1077" i="1"/>
  <c r="Z1078" i="1"/>
  <c r="AB1078" i="1"/>
  <c r="Z1079" i="1"/>
  <c r="AB1079" i="1"/>
  <c r="Z1080" i="1"/>
  <c r="AB1080" i="1"/>
  <c r="Z1081" i="1"/>
  <c r="AB1081" i="1"/>
  <c r="Z1082" i="1"/>
  <c r="AB1082" i="1"/>
  <c r="Z1083" i="1"/>
  <c r="AB1083" i="1"/>
  <c r="Z1084" i="1"/>
  <c r="AB1084" i="1"/>
  <c r="Z1085" i="1"/>
  <c r="AB1085" i="1"/>
  <c r="Z1086" i="1"/>
  <c r="AB1086" i="1"/>
  <c r="Z1087" i="1"/>
  <c r="AB1087" i="1"/>
  <c r="Z1088" i="1"/>
  <c r="AB1088" i="1"/>
  <c r="Z1089" i="1"/>
  <c r="AB1089" i="1"/>
  <c r="Z1090" i="1"/>
  <c r="AB1090" i="1"/>
  <c r="Z1091" i="1"/>
  <c r="AB1091" i="1"/>
  <c r="Z1092" i="1"/>
  <c r="AB1092" i="1"/>
  <c r="Z1093" i="1"/>
  <c r="AB1093" i="1"/>
  <c r="Z1094" i="1"/>
  <c r="AB1094" i="1"/>
  <c r="Z1095" i="1"/>
  <c r="AB1095" i="1"/>
  <c r="Z1096" i="1"/>
  <c r="AB1096" i="1"/>
  <c r="Z1097" i="1"/>
  <c r="AB1097" i="1"/>
  <c r="Z1098" i="1"/>
  <c r="AB1098" i="1"/>
  <c r="Z1099" i="1"/>
  <c r="AB1099" i="1"/>
  <c r="Z1100" i="1"/>
  <c r="AB1100" i="1"/>
  <c r="Z1101" i="1"/>
  <c r="AB1101" i="1"/>
  <c r="Z1102" i="1"/>
  <c r="AB1102" i="1"/>
  <c r="Z1103" i="1"/>
  <c r="AB1103" i="1"/>
  <c r="Z1104" i="1"/>
  <c r="AB1104" i="1"/>
  <c r="Z1107" i="1"/>
  <c r="AB1107" i="1"/>
  <c r="Z1108" i="1"/>
  <c r="AB1108" i="1"/>
  <c r="Z1109" i="1"/>
  <c r="AB1109" i="1"/>
  <c r="Z1110" i="1"/>
  <c r="AB1110" i="1"/>
  <c r="Z1111" i="1"/>
  <c r="AB1111" i="1"/>
  <c r="Z1112" i="1"/>
  <c r="AB1112" i="1"/>
  <c r="X1114" i="1"/>
  <c r="Y1114" i="1"/>
  <c r="Z1114" i="1"/>
  <c r="AA1114" i="1"/>
  <c r="AB1114" i="1"/>
  <c r="AC1114" i="1"/>
  <c r="Z1116" i="1"/>
  <c r="AB1116" i="1"/>
  <c r="Z1117" i="1"/>
  <c r="AB1117" i="1"/>
  <c r="Z1118" i="1"/>
  <c r="AB1118" i="1"/>
  <c r="Z1119" i="1"/>
  <c r="AB1119" i="1"/>
  <c r="Z1120" i="1"/>
  <c r="AB1120" i="1"/>
  <c r="Z1121" i="1"/>
  <c r="AB1121" i="1"/>
  <c r="Z1122" i="1"/>
  <c r="AB1122" i="1"/>
  <c r="Z1123" i="1"/>
  <c r="AB1123" i="1"/>
  <c r="Z1124" i="1"/>
  <c r="AB1124" i="1"/>
  <c r="Z1125" i="1"/>
  <c r="AB1125" i="1"/>
  <c r="Z1126" i="1"/>
  <c r="AB1126" i="1"/>
  <c r="Z1127" i="1"/>
  <c r="AB1127" i="1"/>
  <c r="Z1128" i="1"/>
  <c r="AB1128" i="1"/>
  <c r="Z1129" i="1"/>
  <c r="AB1129" i="1"/>
  <c r="Z1130" i="1"/>
  <c r="AB1130" i="1"/>
  <c r="Z1131" i="1"/>
  <c r="AB1131" i="1"/>
  <c r="Z1132" i="1"/>
  <c r="AB1132" i="1"/>
  <c r="Z1133" i="1"/>
  <c r="AB1133" i="1"/>
  <c r="Z1134" i="1"/>
  <c r="AB1134" i="1"/>
  <c r="Z1135" i="1"/>
  <c r="AB1135" i="1"/>
  <c r="Z1136" i="1"/>
  <c r="AB1136" i="1"/>
  <c r="Z1137" i="1"/>
  <c r="AB1137" i="1"/>
  <c r="Z1138" i="1"/>
  <c r="AB1138" i="1"/>
  <c r="Z1139" i="1"/>
  <c r="AB1139" i="1"/>
  <c r="Z1140" i="1"/>
  <c r="AB1140" i="1"/>
  <c r="Z1141" i="1"/>
  <c r="AB1141" i="1"/>
  <c r="Z1142" i="1"/>
  <c r="AB1142" i="1"/>
  <c r="Z1143" i="1"/>
  <c r="AB1143" i="1"/>
  <c r="Z1144" i="1"/>
  <c r="AB1144" i="1"/>
  <c r="Z1145" i="1"/>
  <c r="AB1145" i="1"/>
  <c r="Z1146" i="1"/>
  <c r="AB1146" i="1"/>
  <c r="Z1147" i="1"/>
  <c r="AB1147" i="1"/>
  <c r="Z1148" i="1"/>
  <c r="AB1148" i="1"/>
  <c r="Z1149" i="1"/>
  <c r="AB1149" i="1"/>
  <c r="Z1150" i="1"/>
  <c r="AB1150" i="1"/>
  <c r="Z1151" i="1"/>
  <c r="AB1151" i="1"/>
  <c r="Z1152" i="1"/>
  <c r="AB1152" i="1"/>
  <c r="Z1153" i="1"/>
  <c r="AB1153" i="1"/>
  <c r="AB523" i="1"/>
  <c r="X343" i="1"/>
  <c r="Y343" i="1"/>
  <c r="Z343" i="1"/>
  <c r="AA343" i="1"/>
  <c r="AB343" i="1"/>
  <c r="AC343" i="1"/>
  <c r="Z345" i="1"/>
  <c r="AB345" i="1"/>
  <c r="Z346" i="1"/>
  <c r="AB346" i="1"/>
  <c r="Z347" i="1"/>
  <c r="AB347" i="1"/>
  <c r="Z348" i="1"/>
  <c r="AB348" i="1"/>
  <c r="Z349" i="1"/>
  <c r="AB349" i="1"/>
  <c r="Z350" i="1"/>
  <c r="AB350" i="1"/>
  <c r="Z351" i="1"/>
  <c r="AB351" i="1"/>
  <c r="Z352" i="1"/>
  <c r="AB352" i="1"/>
  <c r="Z353" i="1"/>
  <c r="AB353" i="1"/>
  <c r="Z354" i="1"/>
  <c r="AB354" i="1"/>
  <c r="Z355" i="1"/>
  <c r="AB355" i="1"/>
  <c r="Z356" i="1"/>
  <c r="AB356" i="1"/>
  <c r="Z357" i="1"/>
  <c r="AB357" i="1"/>
  <c r="Z358" i="1"/>
  <c r="AB358" i="1"/>
  <c r="Z359" i="1"/>
  <c r="AB359" i="1"/>
  <c r="Z360" i="1"/>
  <c r="AB360" i="1"/>
  <c r="Z361" i="1"/>
  <c r="AB361" i="1"/>
  <c r="Z362" i="1"/>
  <c r="AB362" i="1"/>
  <c r="Z363" i="1"/>
  <c r="AB363" i="1"/>
  <c r="Z364" i="1"/>
  <c r="AB364" i="1"/>
  <c r="Z365" i="1"/>
  <c r="AB365" i="1"/>
  <c r="Z366" i="1"/>
  <c r="AB366" i="1"/>
  <c r="Z367" i="1"/>
  <c r="AB367" i="1"/>
  <c r="Z368" i="1"/>
  <c r="AB368" i="1"/>
  <c r="Z369" i="1"/>
  <c r="AB369" i="1"/>
  <c r="Z370" i="1"/>
  <c r="AB370" i="1"/>
  <c r="Z371" i="1"/>
  <c r="AB371" i="1"/>
  <c r="Z372" i="1"/>
  <c r="AB372" i="1"/>
  <c r="Z373" i="1"/>
  <c r="AB373" i="1"/>
  <c r="Z374" i="1"/>
  <c r="AB374" i="1"/>
  <c r="Z375" i="1"/>
  <c r="AB375" i="1"/>
  <c r="Z376" i="1"/>
  <c r="AB376" i="1"/>
  <c r="Z377" i="1"/>
  <c r="AB377" i="1"/>
  <c r="Z378" i="1"/>
  <c r="AB378" i="1"/>
  <c r="Z379" i="1"/>
  <c r="AB379" i="1"/>
  <c r="Z380" i="1"/>
  <c r="AB380" i="1"/>
  <c r="Z381" i="1"/>
  <c r="AB381" i="1"/>
  <c r="Z382" i="1"/>
  <c r="AB382" i="1"/>
  <c r="Z383" i="1"/>
  <c r="AB383" i="1"/>
  <c r="Z384" i="1"/>
  <c r="AB384" i="1"/>
  <c r="Z385" i="1"/>
  <c r="AB385" i="1"/>
  <c r="Z386" i="1"/>
  <c r="AB386" i="1"/>
  <c r="Z387" i="1"/>
  <c r="AB387" i="1"/>
  <c r="Z388" i="1"/>
  <c r="AB388" i="1"/>
  <c r="Z389" i="1"/>
  <c r="AB389" i="1"/>
  <c r="Z390" i="1"/>
  <c r="AB390" i="1"/>
  <c r="Z391" i="1"/>
  <c r="AB391" i="1"/>
  <c r="Z392" i="1"/>
  <c r="AB392" i="1"/>
  <c r="Z394" i="1"/>
  <c r="AB394" i="1"/>
  <c r="Z395" i="1"/>
  <c r="AB395" i="1"/>
  <c r="Z396" i="1"/>
  <c r="AB396" i="1"/>
  <c r="Z397" i="1"/>
  <c r="AB397" i="1"/>
  <c r="Z398" i="1"/>
  <c r="AB398" i="1"/>
  <c r="Z399" i="1"/>
  <c r="AB399" i="1"/>
  <c r="Z400" i="1"/>
  <c r="AB400" i="1"/>
  <c r="Z401" i="1"/>
  <c r="AB401" i="1"/>
  <c r="Z402" i="1"/>
  <c r="AB402" i="1"/>
  <c r="Z403" i="1"/>
  <c r="AB403" i="1"/>
  <c r="Z404" i="1"/>
  <c r="AB404" i="1"/>
  <c r="Z405" i="1"/>
  <c r="AB405" i="1"/>
  <c r="Z406" i="1"/>
  <c r="AB406" i="1"/>
  <c r="Z407" i="1"/>
  <c r="AB407" i="1"/>
  <c r="Z408" i="1"/>
  <c r="AB408" i="1"/>
  <c r="Z409" i="1"/>
  <c r="AB409" i="1"/>
  <c r="Z410" i="1"/>
  <c r="AB410" i="1"/>
  <c r="Z411" i="1"/>
  <c r="AB411" i="1"/>
  <c r="Z412" i="1"/>
  <c r="AB412" i="1"/>
  <c r="Z413" i="1"/>
  <c r="AB413" i="1"/>
  <c r="Z414" i="1"/>
  <c r="AB414" i="1"/>
  <c r="Z415" i="1"/>
  <c r="AB415" i="1"/>
  <c r="Z416" i="1"/>
  <c r="AB416" i="1"/>
  <c r="Z417" i="1"/>
  <c r="AB417" i="1"/>
  <c r="Z418" i="1"/>
  <c r="AB418" i="1"/>
  <c r="Z419" i="1"/>
  <c r="AB419" i="1"/>
  <c r="Z420" i="1"/>
  <c r="AB420" i="1"/>
  <c r="Z421" i="1"/>
  <c r="AB421" i="1"/>
  <c r="Z422" i="1"/>
  <c r="AB422" i="1"/>
  <c r="Z423" i="1"/>
  <c r="AB423" i="1"/>
  <c r="Z424" i="1"/>
  <c r="AB424" i="1"/>
  <c r="Z425" i="1"/>
  <c r="AB425" i="1"/>
  <c r="Z426" i="1"/>
  <c r="AB426" i="1"/>
  <c r="Z427" i="1"/>
  <c r="AB427" i="1"/>
  <c r="Z428" i="1"/>
  <c r="AB428" i="1"/>
  <c r="Z429" i="1"/>
  <c r="AB429" i="1"/>
  <c r="Z430" i="1"/>
  <c r="AB430" i="1"/>
  <c r="Z431" i="1"/>
  <c r="AB431" i="1"/>
  <c r="Z432" i="1"/>
  <c r="AB432" i="1"/>
  <c r="Z433" i="1"/>
  <c r="AB433" i="1"/>
  <c r="Z434" i="1"/>
  <c r="AB434" i="1"/>
  <c r="Z435" i="1"/>
  <c r="AB435" i="1"/>
  <c r="Z436" i="1"/>
  <c r="AB436" i="1"/>
  <c r="Z437" i="1"/>
  <c r="AB437" i="1"/>
  <c r="Z438" i="1"/>
  <c r="AB438" i="1"/>
  <c r="Z439" i="1"/>
  <c r="AB439" i="1"/>
  <c r="Z440" i="1"/>
  <c r="AB440" i="1"/>
  <c r="Z441" i="1"/>
  <c r="AB441" i="1"/>
  <c r="Z442" i="1"/>
  <c r="AB442" i="1"/>
  <c r="Z443" i="1"/>
  <c r="AB443" i="1"/>
  <c r="Z444" i="1"/>
  <c r="AB444" i="1"/>
  <c r="Z445" i="1"/>
  <c r="AB445" i="1"/>
  <c r="Z446" i="1"/>
  <c r="AB446" i="1"/>
  <c r="Z447" i="1"/>
  <c r="AB447" i="1"/>
  <c r="Z448" i="1"/>
  <c r="AB448" i="1"/>
  <c r="Z449" i="1"/>
  <c r="AB449" i="1"/>
  <c r="Z450" i="1"/>
  <c r="AB450" i="1"/>
  <c r="Z451" i="1"/>
  <c r="AB451" i="1"/>
  <c r="Z452" i="1"/>
  <c r="AB452" i="1"/>
  <c r="Z453" i="1"/>
  <c r="AB453" i="1"/>
  <c r="Z454" i="1"/>
  <c r="AB454" i="1"/>
  <c r="Z455" i="1"/>
  <c r="AB455" i="1"/>
  <c r="Z456" i="1"/>
  <c r="AB456" i="1"/>
  <c r="Z457" i="1"/>
  <c r="AB457" i="1"/>
  <c r="Z458" i="1"/>
  <c r="AB458" i="1"/>
  <c r="Z459" i="1"/>
  <c r="AB459" i="1"/>
  <c r="Z460" i="1"/>
  <c r="AB460" i="1"/>
  <c r="Z461" i="1"/>
  <c r="AB461" i="1"/>
  <c r="Z462" i="1"/>
  <c r="AB462" i="1"/>
  <c r="Z463" i="1"/>
  <c r="AB463" i="1"/>
  <c r="Z464" i="1"/>
  <c r="AB464" i="1"/>
  <c r="Z465" i="1"/>
  <c r="AB465" i="1"/>
  <c r="Z466" i="1"/>
  <c r="AB466" i="1"/>
  <c r="Z467" i="1"/>
  <c r="AB467" i="1"/>
  <c r="Z468" i="1"/>
  <c r="AB468" i="1"/>
  <c r="Z469" i="1"/>
  <c r="AB469" i="1"/>
  <c r="Z470" i="1"/>
  <c r="AB470" i="1"/>
  <c r="Z471" i="1"/>
  <c r="AB471" i="1"/>
  <c r="Z472" i="1"/>
  <c r="AB472" i="1"/>
  <c r="Z473" i="1"/>
  <c r="AB473" i="1"/>
  <c r="Z474" i="1"/>
  <c r="AB474" i="1"/>
  <c r="Z475" i="1"/>
  <c r="AB475" i="1"/>
  <c r="Z476" i="1"/>
  <c r="AB476" i="1"/>
  <c r="Z477" i="1"/>
  <c r="AB477" i="1"/>
  <c r="Z478" i="1"/>
  <c r="AB478" i="1"/>
  <c r="Z479" i="1"/>
  <c r="AB479" i="1"/>
  <c r="Z480" i="1"/>
  <c r="AB480" i="1"/>
  <c r="Z481" i="1"/>
  <c r="AB481" i="1"/>
  <c r="Z482" i="1"/>
  <c r="AB482" i="1"/>
  <c r="Z483" i="1"/>
  <c r="AB483" i="1"/>
  <c r="Z484" i="1"/>
  <c r="AB484" i="1"/>
  <c r="Z485" i="1"/>
  <c r="AB485" i="1"/>
  <c r="Z486" i="1"/>
  <c r="AB486" i="1"/>
  <c r="Z487" i="1"/>
  <c r="AB487" i="1"/>
  <c r="Z488" i="1"/>
  <c r="AB488" i="1"/>
  <c r="Z489" i="1"/>
  <c r="AB489" i="1"/>
  <c r="Z490" i="1"/>
  <c r="AB490" i="1"/>
  <c r="Z491" i="1"/>
  <c r="AB491" i="1"/>
  <c r="Z492" i="1"/>
  <c r="AB492" i="1"/>
  <c r="Z493" i="1"/>
  <c r="AB493" i="1"/>
  <c r="Z494" i="1"/>
  <c r="AB494" i="1"/>
  <c r="Z495" i="1"/>
  <c r="AB495" i="1"/>
  <c r="Z496" i="1"/>
  <c r="AB496" i="1"/>
  <c r="Z497" i="1"/>
  <c r="AB497" i="1"/>
  <c r="Z498" i="1"/>
  <c r="AB498" i="1"/>
  <c r="Z499" i="1"/>
  <c r="AB499" i="1"/>
  <c r="Z500" i="1"/>
  <c r="AB500" i="1"/>
  <c r="Z501" i="1"/>
  <c r="AB501" i="1"/>
  <c r="Z502" i="1"/>
  <c r="AB502" i="1"/>
  <c r="Z503" i="1"/>
  <c r="AB503" i="1"/>
  <c r="Z504" i="1"/>
  <c r="AB504" i="1"/>
  <c r="Z505" i="1"/>
  <c r="AB505" i="1"/>
  <c r="Z506" i="1"/>
  <c r="AB506" i="1"/>
  <c r="Z507" i="1"/>
  <c r="AB507" i="1"/>
  <c r="Z508" i="1"/>
  <c r="AB508" i="1"/>
  <c r="Z509" i="1"/>
  <c r="AB509" i="1"/>
  <c r="Z510" i="1"/>
  <c r="AB510" i="1"/>
  <c r="Z511" i="1"/>
  <c r="AB511" i="1"/>
  <c r="Z512" i="1"/>
  <c r="AB512" i="1"/>
  <c r="Z513" i="1"/>
  <c r="AB513" i="1"/>
  <c r="Z514" i="1"/>
  <c r="AB514" i="1"/>
  <c r="Z515" i="1"/>
  <c r="AB515" i="1"/>
  <c r="Z516" i="1"/>
  <c r="AB516" i="1"/>
  <c r="Z517" i="1"/>
  <c r="AB517" i="1"/>
  <c r="Z518" i="1"/>
  <c r="AB518" i="1"/>
  <c r="Z519" i="1"/>
  <c r="AB519" i="1"/>
  <c r="Z520" i="1"/>
  <c r="AB520" i="1"/>
  <c r="Z521" i="1"/>
  <c r="AB521" i="1"/>
  <c r="Z522" i="1"/>
  <c r="AB522" i="1"/>
  <c r="Z523" i="1"/>
  <c r="Z524" i="1"/>
  <c r="AB524" i="1"/>
  <c r="Z525" i="1"/>
  <c r="AB525" i="1"/>
  <c r="Z526" i="1"/>
  <c r="AB526" i="1"/>
  <c r="Z527" i="1"/>
  <c r="AB527" i="1"/>
  <c r="Z528" i="1"/>
  <c r="AB528" i="1"/>
  <c r="Z529" i="1"/>
  <c r="AB529" i="1"/>
  <c r="Z530" i="1"/>
  <c r="AB530" i="1"/>
  <c r="Z531" i="1"/>
  <c r="AB531" i="1"/>
  <c r="Z532" i="1"/>
  <c r="AB532" i="1"/>
  <c r="Z533" i="1"/>
  <c r="AB533" i="1"/>
  <c r="Z534" i="1"/>
  <c r="AB534" i="1"/>
  <c r="Z535" i="1"/>
  <c r="AB535" i="1"/>
  <c r="Z536" i="1"/>
  <c r="AB536" i="1"/>
  <c r="Z537" i="1"/>
  <c r="AB537" i="1"/>
  <c r="Z538" i="1"/>
  <c r="AB538" i="1"/>
  <c r="Z539" i="1"/>
  <c r="AB539" i="1"/>
  <c r="Z540" i="1"/>
  <c r="AB540" i="1"/>
  <c r="Z541" i="1"/>
  <c r="AB541" i="1"/>
  <c r="Z542" i="1"/>
  <c r="AB542" i="1"/>
  <c r="Z543" i="1"/>
  <c r="AB543" i="1"/>
  <c r="Z544" i="1"/>
  <c r="AB544" i="1"/>
  <c r="Z545" i="1"/>
  <c r="AB545" i="1"/>
  <c r="Z546" i="1"/>
  <c r="AB546" i="1"/>
  <c r="Z547" i="1"/>
  <c r="AB547" i="1"/>
  <c r="Z548" i="1"/>
  <c r="AB548" i="1"/>
  <c r="Z549" i="1"/>
  <c r="AB549" i="1"/>
  <c r="Z550" i="1"/>
  <c r="AB550" i="1"/>
  <c r="Z551" i="1"/>
  <c r="AB551" i="1"/>
  <c r="Z552" i="1"/>
  <c r="AB552" i="1"/>
  <c r="Z553" i="1"/>
  <c r="AB553" i="1"/>
  <c r="Z554" i="1"/>
  <c r="AB554" i="1"/>
  <c r="Z555" i="1"/>
  <c r="AB555" i="1"/>
  <c r="Z556" i="1"/>
  <c r="AB556" i="1"/>
  <c r="Z557" i="1"/>
  <c r="AB557" i="1"/>
  <c r="Z558" i="1"/>
  <c r="AB558" i="1"/>
  <c r="Z559" i="1"/>
  <c r="AB559" i="1"/>
  <c r="Z560" i="1"/>
  <c r="AB560" i="1"/>
  <c r="Z561" i="1"/>
  <c r="AB561" i="1"/>
  <c r="Z562" i="1"/>
  <c r="AB562" i="1"/>
  <c r="Z563" i="1"/>
  <c r="AB563" i="1"/>
  <c r="Z564" i="1"/>
  <c r="AB564" i="1"/>
  <c r="Z565" i="1"/>
  <c r="AB565" i="1"/>
  <c r="Z566" i="1"/>
  <c r="AB566" i="1"/>
  <c r="Z567" i="1"/>
  <c r="AB567" i="1"/>
  <c r="Z568" i="1"/>
  <c r="AB568" i="1"/>
  <c r="Z569" i="1"/>
  <c r="AB569" i="1"/>
  <c r="Z570" i="1"/>
  <c r="AB570" i="1"/>
  <c r="Z571" i="1"/>
  <c r="AB571" i="1"/>
  <c r="Z572" i="1"/>
  <c r="AB572" i="1"/>
  <c r="Z573" i="1"/>
  <c r="AB573" i="1"/>
  <c r="Z574" i="1"/>
  <c r="AB574" i="1"/>
  <c r="Z575" i="1"/>
  <c r="AB575" i="1"/>
  <c r="Z576" i="1"/>
  <c r="AB576" i="1"/>
  <c r="Z577" i="1"/>
  <c r="AB577" i="1"/>
  <c r="Z578" i="1"/>
  <c r="AB578" i="1"/>
  <c r="Z579" i="1"/>
  <c r="AB579" i="1"/>
  <c r="Z580" i="1"/>
  <c r="AB580" i="1"/>
  <c r="Z581" i="1"/>
  <c r="AB581" i="1"/>
  <c r="Z582" i="1"/>
  <c r="AB582" i="1"/>
  <c r="Z583" i="1"/>
  <c r="AB583" i="1"/>
  <c r="Z584" i="1"/>
  <c r="AB584" i="1"/>
  <c r="Z585" i="1"/>
  <c r="AB585" i="1"/>
  <c r="Z586" i="1"/>
  <c r="AB586" i="1"/>
  <c r="Z587" i="1"/>
  <c r="AB587" i="1"/>
  <c r="Z588" i="1"/>
  <c r="AB588" i="1"/>
  <c r="Z589" i="1"/>
  <c r="AB589" i="1"/>
  <c r="Z590" i="1"/>
  <c r="AB590" i="1"/>
  <c r="Z591" i="1"/>
  <c r="AB591" i="1"/>
  <c r="Z592" i="1"/>
  <c r="AB592" i="1"/>
  <c r="Z593" i="1"/>
  <c r="AB593" i="1"/>
  <c r="Z594" i="1"/>
  <c r="AB594" i="1"/>
  <c r="Z595" i="1"/>
  <c r="AB595" i="1"/>
  <c r="Z596" i="1"/>
  <c r="AB596" i="1"/>
  <c r="Z597" i="1"/>
  <c r="AB597" i="1"/>
  <c r="Z598" i="1"/>
  <c r="AB598" i="1"/>
  <c r="Z599" i="1"/>
  <c r="AB599" i="1"/>
  <c r="Z600" i="1"/>
  <c r="AB600" i="1"/>
  <c r="Z601" i="1"/>
  <c r="AB601" i="1"/>
  <c r="Z602" i="1"/>
  <c r="AB602" i="1"/>
  <c r="Z603" i="1"/>
  <c r="AB603" i="1"/>
  <c r="Z604" i="1"/>
  <c r="AB604" i="1"/>
  <c r="Z605" i="1"/>
  <c r="AB605" i="1"/>
  <c r="Z606" i="1"/>
  <c r="AB606" i="1"/>
  <c r="Z607" i="1"/>
  <c r="AB607" i="1"/>
  <c r="Z608" i="1"/>
  <c r="AB608" i="1"/>
  <c r="Z609" i="1"/>
  <c r="AB609" i="1"/>
  <c r="Z610" i="1"/>
  <c r="AB610" i="1"/>
  <c r="Z611" i="1"/>
  <c r="AB611" i="1"/>
  <c r="Z612" i="1"/>
  <c r="AB612" i="1"/>
  <c r="Z613" i="1"/>
  <c r="AB613" i="1"/>
  <c r="Z614" i="1"/>
  <c r="AB614" i="1"/>
  <c r="Z615" i="1"/>
  <c r="AB615" i="1"/>
  <c r="Z616" i="1"/>
  <c r="AB616" i="1"/>
  <c r="Z617" i="1"/>
  <c r="AB617" i="1"/>
  <c r="Z618" i="1"/>
  <c r="AB618" i="1"/>
  <c r="Z619" i="1"/>
  <c r="AB619" i="1"/>
  <c r="Z620" i="1"/>
  <c r="AB620" i="1"/>
  <c r="Z621" i="1"/>
  <c r="AB621" i="1"/>
  <c r="Z622" i="1"/>
  <c r="AB622" i="1"/>
  <c r="Z623" i="1"/>
  <c r="AB623" i="1"/>
  <c r="Z624" i="1"/>
  <c r="AB624" i="1"/>
  <c r="Z625" i="1"/>
  <c r="AB625" i="1"/>
  <c r="Z626" i="1"/>
  <c r="AB626" i="1"/>
  <c r="Z627" i="1"/>
  <c r="AB627" i="1"/>
  <c r="Z628" i="1"/>
  <c r="AB628" i="1"/>
  <c r="Z629" i="1"/>
  <c r="AB629" i="1"/>
  <c r="Z630" i="1"/>
  <c r="AB630" i="1"/>
  <c r="Z631" i="1"/>
  <c r="AB631" i="1"/>
  <c r="Z632" i="1"/>
  <c r="AB632" i="1"/>
  <c r="Z633" i="1"/>
  <c r="AB633" i="1"/>
  <c r="Z634" i="1"/>
  <c r="AB634" i="1"/>
  <c r="Z635" i="1"/>
  <c r="AB635" i="1"/>
  <c r="Z636" i="1"/>
  <c r="AB636" i="1"/>
  <c r="Z637" i="1"/>
  <c r="AB637" i="1"/>
  <c r="Z638" i="1"/>
  <c r="AB638" i="1"/>
  <c r="Z639" i="1"/>
  <c r="AB639" i="1"/>
  <c r="Z640" i="1"/>
  <c r="AB640" i="1"/>
  <c r="Z641" i="1"/>
  <c r="AB641" i="1"/>
  <c r="Z642" i="1"/>
  <c r="AB642" i="1"/>
  <c r="Z643" i="1"/>
  <c r="AB643" i="1"/>
  <c r="Z644" i="1"/>
  <c r="AB644" i="1"/>
  <c r="Z645" i="1"/>
  <c r="AB645" i="1"/>
  <c r="Z646" i="1"/>
  <c r="AB646" i="1"/>
  <c r="Z647" i="1"/>
  <c r="AB647" i="1"/>
  <c r="Z648" i="1"/>
  <c r="AB648" i="1"/>
  <c r="Z649" i="1"/>
  <c r="AB649" i="1"/>
  <c r="Z650" i="1"/>
  <c r="AB650" i="1"/>
  <c r="Z651" i="1"/>
  <c r="AB651" i="1"/>
  <c r="Z652" i="1"/>
  <c r="AB652" i="1"/>
  <c r="Z653" i="1"/>
  <c r="AB653" i="1"/>
  <c r="Z654" i="1"/>
  <c r="AB654" i="1"/>
  <c r="Z655" i="1"/>
  <c r="AB655" i="1"/>
  <c r="Z656" i="1"/>
  <c r="AB656" i="1"/>
  <c r="Z657" i="1"/>
  <c r="AB657" i="1"/>
  <c r="Z658" i="1"/>
  <c r="AB658" i="1"/>
  <c r="Z659" i="1"/>
  <c r="AB659" i="1"/>
  <c r="Z660" i="1"/>
  <c r="AB660" i="1"/>
  <c r="Z661" i="1"/>
  <c r="AB661" i="1"/>
  <c r="Z662" i="1"/>
  <c r="AB662" i="1"/>
  <c r="Z663" i="1"/>
  <c r="AB663" i="1"/>
  <c r="Z664" i="1"/>
  <c r="AB664" i="1"/>
  <c r="Z665" i="1"/>
  <c r="AB665" i="1"/>
  <c r="Z666" i="1"/>
  <c r="AB666" i="1"/>
  <c r="Z667" i="1"/>
  <c r="AB667" i="1"/>
  <c r="Z668" i="1"/>
  <c r="AB668" i="1"/>
  <c r="Z669" i="1"/>
  <c r="AB669" i="1"/>
  <c r="Z670" i="1"/>
  <c r="AB670" i="1"/>
  <c r="Z671" i="1"/>
  <c r="AB671" i="1"/>
  <c r="Z672" i="1"/>
  <c r="AB672" i="1"/>
  <c r="Z673" i="1"/>
  <c r="AB673" i="1"/>
  <c r="Z674" i="1"/>
  <c r="AB674" i="1"/>
  <c r="Z675" i="1"/>
  <c r="AB675" i="1"/>
  <c r="Z676" i="1"/>
  <c r="AB676" i="1"/>
  <c r="Z677" i="1"/>
  <c r="AB677" i="1"/>
  <c r="Z678" i="1"/>
  <c r="AB678" i="1"/>
  <c r="Z679" i="1"/>
  <c r="AB679" i="1"/>
  <c r="Z680" i="1"/>
  <c r="AB680" i="1"/>
  <c r="Z681" i="1"/>
  <c r="AB681" i="1"/>
  <c r="Z682" i="1"/>
  <c r="AB682" i="1"/>
  <c r="Z683" i="1"/>
  <c r="AB683" i="1"/>
  <c r="Z684" i="1"/>
  <c r="AB684" i="1"/>
  <c r="Z685" i="1"/>
  <c r="AB685" i="1"/>
  <c r="Z686" i="1"/>
  <c r="AB686" i="1"/>
  <c r="Z687" i="1"/>
  <c r="AB687" i="1"/>
  <c r="Z688" i="1"/>
  <c r="AB688" i="1"/>
  <c r="Z689" i="1"/>
  <c r="AB689" i="1"/>
  <c r="Z690" i="1"/>
  <c r="AB690" i="1"/>
  <c r="Z691" i="1"/>
  <c r="AB691" i="1"/>
  <c r="Z692" i="1"/>
  <c r="AB692" i="1"/>
  <c r="Z693" i="1"/>
  <c r="AB693" i="1"/>
  <c r="Z694" i="1"/>
  <c r="AB694" i="1"/>
  <c r="Z695" i="1"/>
  <c r="AB695" i="1"/>
  <c r="Z696" i="1"/>
  <c r="AB696" i="1"/>
  <c r="Z697" i="1"/>
  <c r="AB697" i="1"/>
  <c r="Z698" i="1"/>
  <c r="AB698" i="1"/>
  <c r="Z699" i="1"/>
  <c r="AB699" i="1"/>
  <c r="Z700" i="1"/>
  <c r="AB700" i="1"/>
  <c r="Z701" i="1"/>
  <c r="AB701" i="1"/>
  <c r="Z702" i="1"/>
  <c r="AB702" i="1"/>
  <c r="Z703" i="1"/>
  <c r="AB703" i="1"/>
  <c r="Z704" i="1"/>
  <c r="AB704" i="1"/>
  <c r="Z705" i="1"/>
  <c r="AB705" i="1"/>
  <c r="Z706" i="1"/>
  <c r="AB706" i="1"/>
  <c r="Z707" i="1"/>
  <c r="AB707" i="1"/>
  <c r="Z708" i="1"/>
  <c r="AB708" i="1"/>
  <c r="Z709" i="1"/>
  <c r="AB709" i="1"/>
  <c r="Z710" i="1"/>
  <c r="AB710" i="1"/>
  <c r="Z711" i="1"/>
  <c r="AB711" i="1"/>
  <c r="Z712" i="1"/>
  <c r="AB712" i="1"/>
  <c r="Z713" i="1"/>
  <c r="AB713" i="1"/>
  <c r="Z714" i="1"/>
  <c r="AB714" i="1"/>
  <c r="Z715" i="1"/>
  <c r="AB715" i="1"/>
  <c r="Z716" i="1"/>
  <c r="AB716" i="1"/>
  <c r="Z717" i="1"/>
  <c r="AB717" i="1"/>
  <c r="Z718" i="1"/>
  <c r="AB718" i="1"/>
  <c r="Z719" i="1"/>
  <c r="AB719" i="1"/>
  <c r="Z720" i="1"/>
  <c r="AB720" i="1"/>
  <c r="Z721" i="1"/>
  <c r="AB721" i="1"/>
  <c r="Z722" i="1"/>
  <c r="AB722" i="1"/>
  <c r="Z723" i="1"/>
  <c r="AB723" i="1"/>
  <c r="Z724" i="1"/>
  <c r="AB724" i="1"/>
  <c r="Z725" i="1"/>
  <c r="AB725" i="1"/>
  <c r="Z726" i="1"/>
  <c r="AB726" i="1"/>
  <c r="Z727" i="1"/>
  <c r="AB727" i="1"/>
  <c r="Z728" i="1"/>
  <c r="AB728" i="1"/>
  <c r="Z729" i="1"/>
  <c r="AB729" i="1"/>
  <c r="Z730" i="1"/>
  <c r="AB730" i="1"/>
  <c r="Z731" i="1"/>
  <c r="AB731" i="1"/>
  <c r="Z732" i="1"/>
  <c r="AB732" i="1"/>
  <c r="Z733" i="1"/>
  <c r="AB733" i="1"/>
  <c r="Z734" i="1"/>
  <c r="AB734" i="1"/>
  <c r="Z735" i="1"/>
  <c r="AB735" i="1"/>
  <c r="Z736" i="1"/>
  <c r="AB736" i="1"/>
  <c r="Z737" i="1"/>
  <c r="AB737" i="1"/>
  <c r="Z738" i="1"/>
  <c r="AB738" i="1"/>
  <c r="Z739" i="1"/>
  <c r="AB739" i="1"/>
  <c r="Z740" i="1"/>
  <c r="AB740" i="1"/>
  <c r="Z741" i="1"/>
  <c r="AB741" i="1"/>
  <c r="Z742" i="1"/>
  <c r="AB742" i="1"/>
  <c r="Z743" i="1"/>
  <c r="AB743" i="1"/>
  <c r="Z744" i="1"/>
  <c r="AB744" i="1"/>
  <c r="Z745" i="1"/>
  <c r="AB745" i="1"/>
  <c r="Z746" i="1"/>
  <c r="AB746" i="1"/>
  <c r="Z747" i="1"/>
  <c r="AB747" i="1"/>
  <c r="Z748" i="1"/>
  <c r="AB748" i="1"/>
  <c r="Z749" i="1"/>
  <c r="AB749" i="1"/>
  <c r="Z750" i="1"/>
  <c r="AB750" i="1"/>
  <c r="Z751" i="1"/>
  <c r="AB751" i="1"/>
  <c r="Z752" i="1"/>
  <c r="AB752" i="1"/>
  <c r="Z753" i="1"/>
  <c r="AB753" i="1"/>
  <c r="Z754" i="1"/>
  <c r="AB754" i="1"/>
  <c r="Z755" i="1"/>
  <c r="AB755" i="1"/>
  <c r="Z756" i="1"/>
  <c r="AB756" i="1"/>
  <c r="Z757" i="1"/>
  <c r="AB757" i="1"/>
  <c r="Z758" i="1"/>
  <c r="AB758" i="1"/>
  <c r="Z759" i="1"/>
  <c r="AB759" i="1"/>
  <c r="Z760" i="1"/>
  <c r="AB760" i="1"/>
  <c r="Z761" i="1"/>
  <c r="AB761" i="1"/>
  <c r="Z762" i="1"/>
  <c r="AB762" i="1"/>
  <c r="Z763" i="1"/>
  <c r="AB763" i="1"/>
  <c r="Z764" i="1"/>
  <c r="AB764" i="1"/>
  <c r="Z765" i="1"/>
  <c r="AB765" i="1"/>
  <c r="Z766" i="1"/>
  <c r="AB766" i="1"/>
  <c r="Z767" i="1"/>
  <c r="AB767" i="1"/>
  <c r="Z768" i="1"/>
  <c r="AB768" i="1"/>
  <c r="Z769" i="1"/>
  <c r="AB769" i="1"/>
  <c r="Z770" i="1"/>
  <c r="AB770" i="1"/>
  <c r="Z771" i="1"/>
  <c r="AB771" i="1"/>
  <c r="Z772" i="1"/>
  <c r="AB772" i="1"/>
  <c r="Z773" i="1"/>
  <c r="AB773" i="1"/>
  <c r="Z774" i="1"/>
  <c r="AB774" i="1"/>
  <c r="Z775" i="1"/>
  <c r="AB775" i="1"/>
  <c r="Z776" i="1"/>
  <c r="AB776" i="1"/>
  <c r="Z777" i="1"/>
  <c r="AB777" i="1"/>
  <c r="Z778" i="1"/>
  <c r="AB778" i="1"/>
  <c r="Z779" i="1"/>
  <c r="AB779" i="1"/>
  <c r="Z780" i="1"/>
  <c r="AB780" i="1"/>
  <c r="Z781" i="1"/>
  <c r="AB781" i="1"/>
  <c r="Z782" i="1"/>
  <c r="AB782" i="1"/>
  <c r="Z783" i="1"/>
  <c r="AB783" i="1"/>
  <c r="Z784" i="1"/>
  <c r="AB784" i="1"/>
  <c r="Z785" i="1"/>
  <c r="AB785" i="1"/>
  <c r="Z786" i="1"/>
  <c r="AB786" i="1"/>
  <c r="Z787" i="1"/>
  <c r="AB787" i="1"/>
  <c r="Z788" i="1"/>
  <c r="AB788" i="1"/>
  <c r="Z789" i="1"/>
  <c r="AB789" i="1"/>
  <c r="Z790" i="1"/>
  <c r="AB790" i="1"/>
  <c r="Z791" i="1"/>
  <c r="AB791" i="1"/>
  <c r="Z792" i="1"/>
  <c r="AB792" i="1"/>
  <c r="Z793" i="1"/>
  <c r="AB793" i="1"/>
  <c r="Z794" i="1"/>
  <c r="AB794" i="1"/>
  <c r="Z795" i="1"/>
  <c r="AB795" i="1"/>
  <c r="Z796" i="1"/>
  <c r="AB796" i="1"/>
  <c r="Z797" i="1"/>
  <c r="AB797" i="1"/>
  <c r="Z798" i="1"/>
  <c r="AB798" i="1"/>
  <c r="Z799" i="1"/>
  <c r="AB799" i="1"/>
  <c r="Z800" i="1"/>
  <c r="AB800" i="1"/>
  <c r="Z801" i="1"/>
  <c r="AB801" i="1"/>
  <c r="Z802" i="1"/>
  <c r="AB802" i="1"/>
  <c r="Z803" i="1"/>
  <c r="AB803" i="1"/>
  <c r="Z804" i="1"/>
  <c r="AB804" i="1"/>
  <c r="Z805" i="1"/>
  <c r="AB805" i="1"/>
  <c r="Z806" i="1"/>
  <c r="AB806" i="1"/>
  <c r="Z807" i="1"/>
  <c r="AB807" i="1"/>
  <c r="Z808" i="1"/>
  <c r="AB808" i="1"/>
  <c r="Z809" i="1"/>
  <c r="AB809" i="1"/>
  <c r="Z810" i="1"/>
  <c r="AB810" i="1"/>
  <c r="Z811" i="1"/>
  <c r="AB811" i="1"/>
  <c r="Z812" i="1"/>
  <c r="AB812" i="1"/>
  <c r="Z813" i="1"/>
  <c r="AB813" i="1"/>
  <c r="Z814" i="1"/>
  <c r="AB814" i="1"/>
  <c r="Z815" i="1"/>
  <c r="AB815" i="1"/>
  <c r="Z816" i="1"/>
  <c r="AB816" i="1"/>
  <c r="Z817" i="1"/>
  <c r="AB817" i="1"/>
  <c r="Z818" i="1"/>
  <c r="AB818" i="1"/>
  <c r="Z819" i="1"/>
  <c r="AB819" i="1"/>
  <c r="Z820" i="1"/>
  <c r="AB820" i="1"/>
  <c r="Z821" i="1"/>
  <c r="AB821" i="1"/>
  <c r="Z822" i="1"/>
  <c r="AB822" i="1"/>
  <c r="Z823" i="1"/>
  <c r="AB823" i="1"/>
  <c r="Z824" i="1"/>
  <c r="AB824" i="1"/>
  <c r="Z825" i="1"/>
  <c r="AB825" i="1"/>
  <c r="Z826" i="1"/>
  <c r="AB826" i="1"/>
  <c r="Z827" i="1"/>
  <c r="AB827" i="1"/>
  <c r="Z828" i="1"/>
  <c r="AB828" i="1"/>
  <c r="Z829" i="1"/>
  <c r="AB829" i="1"/>
  <c r="Z830" i="1"/>
  <c r="AB830" i="1"/>
  <c r="Z831" i="1"/>
  <c r="AB831" i="1"/>
  <c r="Z832" i="1"/>
  <c r="AB832" i="1"/>
  <c r="Z833" i="1"/>
  <c r="AB833" i="1"/>
  <c r="Z834" i="1"/>
  <c r="AB834" i="1"/>
  <c r="Z835" i="1"/>
  <c r="AB835" i="1"/>
  <c r="Z836" i="1"/>
  <c r="AB836" i="1"/>
  <c r="Z837" i="1"/>
  <c r="AB837" i="1"/>
  <c r="Z838" i="1"/>
  <c r="AB838" i="1"/>
  <c r="Z839" i="1"/>
  <c r="AB839" i="1"/>
  <c r="Z840" i="1"/>
  <c r="AB840" i="1"/>
  <c r="Z841" i="1"/>
  <c r="AB841" i="1"/>
  <c r="Z842" i="1"/>
  <c r="AB842" i="1"/>
  <c r="Z843" i="1"/>
  <c r="AB843" i="1"/>
  <c r="Z844" i="1"/>
  <c r="AB844" i="1"/>
  <c r="Z845" i="1"/>
  <c r="AB845" i="1"/>
  <c r="Z846" i="1"/>
  <c r="AB846" i="1"/>
  <c r="Z847" i="1"/>
  <c r="AB847" i="1"/>
  <c r="Z848" i="1"/>
  <c r="AB848" i="1"/>
  <c r="Z849" i="1"/>
  <c r="AB849" i="1"/>
  <c r="Z850" i="1"/>
  <c r="AB850" i="1"/>
  <c r="Z851" i="1"/>
  <c r="AB851" i="1"/>
  <c r="Z852" i="1"/>
  <c r="AB852" i="1"/>
  <c r="Z853" i="1"/>
  <c r="AB853" i="1"/>
  <c r="Z854" i="1"/>
  <c r="AB854" i="1"/>
  <c r="Z855" i="1"/>
  <c r="AB855" i="1"/>
  <c r="Z856" i="1"/>
  <c r="AB856" i="1"/>
  <c r="Z857" i="1"/>
  <c r="AB857" i="1"/>
  <c r="Z858" i="1"/>
  <c r="AB858" i="1"/>
  <c r="Z859" i="1"/>
  <c r="AB859" i="1"/>
  <c r="Z860" i="1"/>
  <c r="AB860" i="1"/>
  <c r="Z861" i="1"/>
  <c r="AB861" i="1"/>
  <c r="Z862" i="1"/>
  <c r="AB862" i="1"/>
  <c r="Z863" i="1"/>
  <c r="AB863" i="1"/>
  <c r="Z864" i="1"/>
  <c r="AB864" i="1"/>
  <c r="Z865" i="1"/>
  <c r="AB865" i="1"/>
  <c r="Z866" i="1"/>
  <c r="AB866" i="1"/>
  <c r="Z867" i="1"/>
  <c r="AB867" i="1"/>
  <c r="Z868" i="1"/>
  <c r="AB868" i="1"/>
  <c r="Z869" i="1"/>
  <c r="AB869" i="1"/>
  <c r="Z870" i="1"/>
  <c r="AB870" i="1"/>
  <c r="Z871" i="1"/>
  <c r="AB871" i="1"/>
  <c r="Z872" i="1"/>
  <c r="AB872" i="1"/>
  <c r="Z873" i="1"/>
  <c r="AB873" i="1"/>
  <c r="Z874" i="1"/>
  <c r="AB874" i="1"/>
  <c r="Z875" i="1"/>
  <c r="AB875" i="1"/>
  <c r="Z876" i="1"/>
  <c r="AB876" i="1"/>
  <c r="Z877" i="1"/>
  <c r="AB877" i="1"/>
  <c r="Z878" i="1"/>
  <c r="AB878" i="1"/>
  <c r="Z879" i="1"/>
  <c r="AB879" i="1"/>
  <c r="Z880" i="1"/>
  <c r="AB880" i="1"/>
  <c r="Z881" i="1"/>
  <c r="AB881" i="1"/>
  <c r="Z882" i="1"/>
  <c r="AB882" i="1"/>
  <c r="Z883" i="1"/>
  <c r="AB883" i="1"/>
  <c r="Z884" i="1"/>
  <c r="AB884" i="1"/>
  <c r="Z885" i="1"/>
  <c r="AB885" i="1"/>
  <c r="Z886" i="1"/>
  <c r="AB886" i="1"/>
  <c r="Z887" i="1"/>
  <c r="AB887" i="1"/>
  <c r="Z888" i="1"/>
  <c r="AB888" i="1"/>
  <c r="Z889" i="1"/>
  <c r="AB889" i="1"/>
  <c r="Z890" i="1"/>
  <c r="AB890" i="1"/>
  <c r="Z891" i="1"/>
  <c r="AB891" i="1"/>
  <c r="Z892" i="1"/>
  <c r="AB892" i="1"/>
  <c r="Z893" i="1"/>
  <c r="AB893" i="1"/>
  <c r="Z894" i="1"/>
  <c r="AB894" i="1"/>
  <c r="Z895" i="1"/>
  <c r="AB895" i="1"/>
  <c r="Z896" i="1"/>
  <c r="AB896" i="1"/>
  <c r="Z897" i="1"/>
  <c r="AB897" i="1"/>
  <c r="Z898" i="1"/>
  <c r="AB898" i="1"/>
  <c r="Z899" i="1"/>
  <c r="AB899" i="1"/>
  <c r="Z900" i="1"/>
  <c r="AB900" i="1"/>
  <c r="Z901" i="1"/>
  <c r="AB901" i="1"/>
  <c r="Z902" i="1"/>
  <c r="AB902" i="1"/>
  <c r="Z903" i="1"/>
  <c r="AB903" i="1"/>
  <c r="Z904" i="1"/>
  <c r="AB904" i="1"/>
  <c r="Z905" i="1"/>
  <c r="AB905" i="1"/>
  <c r="Z906" i="1"/>
  <c r="AB906" i="1"/>
  <c r="Z907" i="1"/>
  <c r="AB907" i="1"/>
  <c r="Z908" i="1"/>
  <c r="AB908" i="1"/>
  <c r="Z909" i="1"/>
  <c r="AB909" i="1"/>
  <c r="Z910" i="1"/>
  <c r="AB910" i="1"/>
  <c r="Z911" i="1"/>
  <c r="AB911" i="1"/>
  <c r="Z912" i="1"/>
  <c r="AB912" i="1"/>
  <c r="Z913" i="1"/>
  <c r="AB913" i="1"/>
  <c r="Z914" i="1"/>
  <c r="AB914" i="1"/>
  <c r="Z915" i="1"/>
  <c r="AB915" i="1"/>
  <c r="Z916" i="1"/>
  <c r="AB916" i="1"/>
  <c r="Z917" i="1"/>
  <c r="AB917" i="1"/>
  <c r="Z918" i="1"/>
  <c r="AB918" i="1"/>
  <c r="Z919" i="1"/>
  <c r="AB919" i="1"/>
  <c r="Z920" i="1"/>
  <c r="AB920" i="1"/>
  <c r="Z921" i="1"/>
  <c r="AB921" i="1"/>
  <c r="Z922" i="1"/>
  <c r="AB922" i="1"/>
  <c r="Z923" i="1"/>
  <c r="AB923" i="1"/>
  <c r="Z924" i="1"/>
  <c r="AB924" i="1"/>
  <c r="Z925" i="1"/>
  <c r="AB925" i="1"/>
  <c r="Z926" i="1"/>
  <c r="AB926" i="1"/>
  <c r="Z927" i="1"/>
  <c r="AB927" i="1"/>
  <c r="Z928" i="1"/>
  <c r="AB928" i="1"/>
  <c r="Z929" i="1"/>
  <c r="AB929" i="1"/>
  <c r="Z930" i="1"/>
  <c r="AB930" i="1"/>
  <c r="Z931" i="1"/>
  <c r="AB931" i="1"/>
  <c r="Z932" i="1"/>
  <c r="AB932" i="1"/>
  <c r="Z933" i="1"/>
  <c r="AB933" i="1"/>
  <c r="Z934" i="1"/>
  <c r="AB934" i="1"/>
  <c r="Z935" i="1"/>
  <c r="AB935" i="1"/>
  <c r="Z936" i="1"/>
  <c r="AB936" i="1"/>
  <c r="Z937" i="1"/>
  <c r="AB937" i="1"/>
  <c r="Z938" i="1"/>
  <c r="AB938" i="1"/>
  <c r="Z939" i="1"/>
  <c r="AB939" i="1"/>
  <c r="Z940" i="1"/>
  <c r="AB940" i="1"/>
  <c r="Z941" i="1"/>
  <c r="AB941" i="1"/>
  <c r="Z942" i="1"/>
  <c r="AB942" i="1"/>
  <c r="Z943" i="1"/>
  <c r="AB943" i="1"/>
  <c r="Z944" i="1"/>
  <c r="AB944" i="1"/>
  <c r="Z945" i="1"/>
  <c r="AB945" i="1"/>
  <c r="Z946" i="1"/>
  <c r="AB946" i="1"/>
  <c r="Z947" i="1"/>
  <c r="AB947" i="1"/>
  <c r="Z948" i="1"/>
  <c r="AB948" i="1"/>
  <c r="Z949" i="1"/>
  <c r="AB949" i="1"/>
  <c r="Z950" i="1"/>
  <c r="AB950" i="1"/>
  <c r="Z951" i="1"/>
  <c r="AB951" i="1"/>
  <c r="Z952" i="1"/>
  <c r="AB952" i="1"/>
  <c r="Z953" i="1"/>
  <c r="AB953" i="1"/>
  <c r="Z954" i="1"/>
  <c r="AB954" i="1"/>
  <c r="Z955" i="1"/>
  <c r="AB955" i="1"/>
  <c r="Z956" i="1"/>
  <c r="AB956" i="1"/>
  <c r="Z957" i="1"/>
  <c r="AB957" i="1"/>
  <c r="Z958" i="1"/>
  <c r="AB958" i="1"/>
  <c r="Z959" i="1"/>
  <c r="AB959" i="1"/>
  <c r="Z960" i="1"/>
  <c r="AB960" i="1"/>
  <c r="Z961" i="1"/>
  <c r="AB961" i="1"/>
  <c r="Z962" i="1"/>
  <c r="AB962" i="1"/>
  <c r="Z963" i="1"/>
  <c r="AB963" i="1"/>
  <c r="Z964" i="1"/>
  <c r="AB964" i="1"/>
  <c r="Z965" i="1"/>
  <c r="AB965" i="1"/>
  <c r="Z966" i="1"/>
  <c r="AB966" i="1"/>
  <c r="Z967" i="1"/>
  <c r="AB967" i="1"/>
  <c r="Z968" i="1"/>
  <c r="AB968" i="1"/>
  <c r="Z969" i="1"/>
  <c r="AB969" i="1"/>
  <c r="Z970" i="1"/>
  <c r="AB970" i="1"/>
  <c r="Z971" i="1"/>
  <c r="AB971" i="1"/>
  <c r="Z972" i="1"/>
  <c r="AB972" i="1"/>
  <c r="Z973" i="1"/>
  <c r="AB973" i="1"/>
  <c r="Z974" i="1"/>
  <c r="AB974" i="1"/>
  <c r="Z975" i="1"/>
  <c r="AB975" i="1"/>
  <c r="Z976" i="1"/>
  <c r="AB976" i="1"/>
  <c r="Z977" i="1"/>
  <c r="AB977" i="1"/>
  <c r="Z978" i="1"/>
  <c r="AB978" i="1"/>
  <c r="Z979" i="1"/>
  <c r="AB979" i="1"/>
  <c r="Z980" i="1"/>
  <c r="AB980" i="1"/>
  <c r="Z981" i="1"/>
  <c r="AB981" i="1"/>
  <c r="Z982" i="1"/>
  <c r="AB982" i="1"/>
  <c r="Z983" i="1"/>
  <c r="AB983" i="1"/>
  <c r="Z984" i="1"/>
  <c r="AB984" i="1"/>
  <c r="Z985" i="1"/>
  <c r="AB985" i="1"/>
  <c r="Z986" i="1"/>
  <c r="AB986" i="1"/>
  <c r="Z987" i="1"/>
  <c r="AB987" i="1"/>
  <c r="Z988" i="1"/>
  <c r="AB988" i="1"/>
  <c r="Z989" i="1"/>
  <c r="AB989" i="1"/>
  <c r="Z990" i="1"/>
  <c r="AB990" i="1"/>
  <c r="Z991" i="1"/>
  <c r="AB991" i="1"/>
  <c r="Z992" i="1"/>
  <c r="AB992" i="1"/>
  <c r="Z993" i="1"/>
  <c r="AB993" i="1"/>
  <c r="Z994" i="1"/>
  <c r="AB994" i="1"/>
  <c r="Z995" i="1"/>
  <c r="AB995" i="1"/>
  <c r="Z996" i="1"/>
  <c r="AB996" i="1"/>
  <c r="Z997" i="1"/>
  <c r="AB997" i="1"/>
  <c r="Z998" i="1"/>
  <c r="AB998" i="1"/>
  <c r="Z999" i="1"/>
  <c r="AB999" i="1"/>
  <c r="Z1000" i="1"/>
  <c r="AB1000" i="1"/>
  <c r="Z1001" i="1"/>
  <c r="AB1001" i="1"/>
  <c r="Z1154" i="1"/>
  <c r="AA1154" i="1"/>
  <c r="AB1154" i="1"/>
  <c r="AC1154" i="1"/>
  <c r="AD1154" i="1"/>
  <c r="Z1155" i="1"/>
  <c r="AA1155" i="1"/>
  <c r="AB1155" i="1"/>
  <c r="AC1155" i="1"/>
  <c r="AD1155" i="1"/>
  <c r="Z1156" i="1"/>
  <c r="AA1156" i="1"/>
  <c r="AB1156" i="1"/>
  <c r="AC1156" i="1"/>
  <c r="AD1156" i="1"/>
  <c r="Z1157" i="1"/>
  <c r="AA1157" i="1"/>
  <c r="AB1157" i="1"/>
  <c r="AC1157" i="1"/>
  <c r="AD1157" i="1"/>
  <c r="Z1158" i="1"/>
  <c r="AA1158" i="1"/>
  <c r="AB1158" i="1"/>
  <c r="AC1158" i="1"/>
  <c r="AD1158" i="1"/>
  <c r="Z1159" i="1"/>
  <c r="AA1159" i="1"/>
  <c r="AB1159" i="1"/>
  <c r="AC1159" i="1"/>
  <c r="AD1159" i="1"/>
  <c r="Z1160" i="1"/>
  <c r="AA1160" i="1"/>
  <c r="AB1160" i="1"/>
  <c r="AC1160" i="1"/>
  <c r="AD1160" i="1"/>
  <c r="Z1161" i="1"/>
  <c r="AA1161" i="1"/>
  <c r="AB1161" i="1"/>
  <c r="AC1161" i="1"/>
  <c r="AD1161" i="1"/>
  <c r="Z1162" i="1"/>
  <c r="AA1162" i="1"/>
  <c r="AB1162" i="1"/>
  <c r="AC1162" i="1"/>
  <c r="AD1162" i="1"/>
  <c r="Z1163" i="1"/>
  <c r="AA1163" i="1"/>
  <c r="AB1163" i="1"/>
  <c r="AC1163" i="1"/>
  <c r="AD1163" i="1"/>
  <c r="Z1164" i="1"/>
  <c r="AA1164" i="1"/>
  <c r="AB1164" i="1"/>
  <c r="AC1164" i="1"/>
  <c r="AD1164" i="1"/>
  <c r="Z1165" i="1"/>
  <c r="AA1165" i="1"/>
  <c r="AB1165" i="1"/>
  <c r="AC1165" i="1"/>
  <c r="AD1165" i="1"/>
  <c r="Z1166" i="1"/>
  <c r="AA1166" i="1"/>
  <c r="AB1166" i="1"/>
  <c r="AC1166" i="1"/>
  <c r="AD1166" i="1"/>
  <c r="Z1167" i="1"/>
  <c r="AA1167" i="1"/>
  <c r="AB1167" i="1"/>
  <c r="AC1167" i="1"/>
  <c r="AD1167" i="1"/>
  <c r="Z1168" i="1"/>
  <c r="AA1168" i="1"/>
  <c r="AB1168" i="1"/>
  <c r="AC1168" i="1"/>
  <c r="AD1168" i="1"/>
  <c r="Z1169" i="1"/>
  <c r="AA1169" i="1"/>
  <c r="AB1169" i="1"/>
  <c r="AC1169" i="1"/>
  <c r="AD1169" i="1"/>
  <c r="Z1170" i="1"/>
  <c r="AA1170" i="1"/>
  <c r="AB1170" i="1"/>
  <c r="AC1170" i="1"/>
  <c r="AD1170" i="1"/>
  <c r="Z1171" i="1"/>
  <c r="AA1171" i="1"/>
  <c r="AB1171" i="1"/>
  <c r="AC1171" i="1"/>
  <c r="AD1171" i="1"/>
  <c r="Z1172" i="1"/>
  <c r="AA1172" i="1"/>
  <c r="AB1172" i="1"/>
  <c r="AC1172" i="1"/>
  <c r="AD1172" i="1"/>
  <c r="Z1173" i="1"/>
  <c r="AA1173" i="1"/>
  <c r="AB1173" i="1"/>
  <c r="AC1173" i="1"/>
  <c r="AD1173" i="1"/>
  <c r="Z1174" i="1"/>
  <c r="AA1174" i="1"/>
  <c r="AB1174" i="1"/>
  <c r="AC1174" i="1"/>
  <c r="AD1174" i="1"/>
  <c r="Z1175" i="1"/>
  <c r="AA1175" i="1"/>
  <c r="AB1175" i="1"/>
  <c r="AC1175" i="1"/>
  <c r="AD1175" i="1"/>
  <c r="Z1176" i="1"/>
  <c r="AA1176" i="1"/>
  <c r="AB1176" i="1"/>
  <c r="AC1176" i="1"/>
  <c r="AD1176" i="1"/>
  <c r="Z1177" i="1"/>
  <c r="AA1177" i="1"/>
  <c r="AB1177" i="1"/>
  <c r="AC1177" i="1"/>
  <c r="AD1177" i="1"/>
  <c r="Z1178" i="1"/>
  <c r="AA1178" i="1"/>
  <c r="AB1178" i="1"/>
  <c r="AC1178" i="1"/>
  <c r="AD1178" i="1"/>
  <c r="Z1179" i="1"/>
  <c r="AA1179" i="1"/>
  <c r="AB1179" i="1"/>
  <c r="AC1179" i="1"/>
  <c r="AD1179" i="1"/>
  <c r="Z1180" i="1"/>
  <c r="AA1180" i="1"/>
  <c r="AB1180" i="1"/>
  <c r="AC1180" i="1"/>
  <c r="AD1180" i="1"/>
  <c r="Z1181" i="1"/>
  <c r="AA1181" i="1"/>
  <c r="AB1181" i="1"/>
  <c r="AC1181" i="1"/>
  <c r="AD1181" i="1"/>
  <c r="Z1182" i="1"/>
  <c r="AA1182" i="1"/>
  <c r="AB1182" i="1"/>
  <c r="AC1182" i="1"/>
  <c r="AD1182" i="1"/>
  <c r="Z1183" i="1"/>
  <c r="AA1183" i="1"/>
  <c r="AB1183" i="1"/>
  <c r="AC1183" i="1"/>
  <c r="AD1183" i="1"/>
  <c r="Z1184" i="1"/>
  <c r="AA1184" i="1"/>
  <c r="AB1184" i="1"/>
  <c r="AC1184" i="1"/>
  <c r="AD1184" i="1"/>
  <c r="Z1185" i="1"/>
  <c r="AA1185" i="1"/>
  <c r="AB1185" i="1"/>
  <c r="AC1185" i="1"/>
  <c r="AD1185" i="1"/>
  <c r="Z1186" i="1"/>
  <c r="AA1186" i="1"/>
  <c r="AB1186" i="1"/>
  <c r="AC1186" i="1"/>
  <c r="AD1186" i="1"/>
  <c r="Z1187" i="1"/>
  <c r="AA1187" i="1"/>
  <c r="AB1187" i="1"/>
  <c r="AC1187" i="1"/>
  <c r="AD1187" i="1"/>
  <c r="Z1188" i="1"/>
  <c r="AA1188" i="1"/>
  <c r="AB1188" i="1"/>
  <c r="AC1188" i="1"/>
  <c r="AD1188" i="1"/>
  <c r="Z1189" i="1"/>
  <c r="AA1189" i="1"/>
  <c r="AB1189" i="1"/>
  <c r="AC1189" i="1"/>
  <c r="AD1189" i="1"/>
  <c r="Z1190" i="1"/>
  <c r="AA1190" i="1"/>
  <c r="AB1190" i="1"/>
  <c r="Z1191" i="1"/>
  <c r="AA1191" i="1"/>
  <c r="AB1191" i="1"/>
  <c r="Z1192" i="1"/>
  <c r="AA1192" i="1"/>
  <c r="AB1192" i="1"/>
  <c r="Z1193" i="1"/>
  <c r="AA1193" i="1"/>
  <c r="AB1193" i="1"/>
  <c r="Z1194" i="1"/>
  <c r="AA1194" i="1"/>
  <c r="AB1194" i="1"/>
  <c r="Z1195" i="1"/>
  <c r="AA1195" i="1"/>
  <c r="AB1195" i="1"/>
  <c r="Z1196" i="1"/>
  <c r="AA1196" i="1"/>
  <c r="AB1196" i="1"/>
  <c r="Z1197" i="1"/>
  <c r="AA1197" i="1"/>
  <c r="AB1197" i="1"/>
  <c r="Z1198" i="1"/>
  <c r="AA1198" i="1"/>
  <c r="AB1198" i="1"/>
  <c r="Z1199" i="1"/>
  <c r="AA1199" i="1"/>
  <c r="AB1199" i="1"/>
  <c r="Z1200" i="1"/>
  <c r="AA1200" i="1"/>
  <c r="AB1200" i="1"/>
  <c r="Z1201" i="1"/>
  <c r="AA1201" i="1"/>
  <c r="AB1201" i="1"/>
  <c r="Z1202" i="1"/>
  <c r="AA1202" i="1"/>
  <c r="AB1202" i="1"/>
  <c r="Z1203" i="1"/>
  <c r="AA1203" i="1"/>
  <c r="AB1203" i="1"/>
  <c r="Z1204" i="1"/>
  <c r="AA1204" i="1"/>
  <c r="AB1204" i="1"/>
  <c r="Z1205" i="1"/>
  <c r="AA1205" i="1"/>
  <c r="AB1205" i="1"/>
  <c r="Z1206" i="1"/>
  <c r="AA1206" i="1"/>
  <c r="AB1206" i="1"/>
  <c r="Z1207" i="1"/>
  <c r="AA1207" i="1"/>
  <c r="AB1207" i="1"/>
  <c r="Z1208" i="1"/>
  <c r="AA1208" i="1"/>
  <c r="AB1208" i="1"/>
  <c r="Z1209" i="1"/>
  <c r="AA1209" i="1"/>
  <c r="AB1209" i="1"/>
  <c r="Z1210" i="1"/>
  <c r="AA1210" i="1"/>
  <c r="AB1210" i="1"/>
  <c r="Z1211" i="1"/>
  <c r="AA1211" i="1"/>
  <c r="AB1211" i="1"/>
  <c r="Z1212" i="1"/>
  <c r="AA1212" i="1"/>
  <c r="AB1212" i="1"/>
  <c r="Z1213" i="1"/>
  <c r="AA1213" i="1"/>
  <c r="AB1213" i="1"/>
  <c r="Z1214" i="1"/>
  <c r="AA1214" i="1"/>
  <c r="AB1214" i="1"/>
  <c r="Z1215" i="1"/>
  <c r="AA1215" i="1"/>
  <c r="AB1215" i="1"/>
  <c r="Z1216" i="1"/>
  <c r="AA1216" i="1"/>
  <c r="AB1216" i="1"/>
  <c r="Z1217" i="1"/>
  <c r="AA1217" i="1"/>
  <c r="AB1217" i="1"/>
  <c r="Z1218" i="1"/>
  <c r="AA1218" i="1"/>
  <c r="AB1218" i="1"/>
  <c r="Z1219" i="1"/>
  <c r="AA1219" i="1"/>
  <c r="AB1219" i="1"/>
  <c r="Z1220" i="1"/>
  <c r="AA1220" i="1"/>
  <c r="AB1220" i="1"/>
  <c r="Z1221" i="1"/>
  <c r="AA1221" i="1"/>
  <c r="AB1221" i="1"/>
  <c r="Z1222" i="1"/>
  <c r="AA1222" i="1"/>
  <c r="AB1222" i="1"/>
  <c r="Z1223" i="1"/>
  <c r="AA1223" i="1"/>
  <c r="AB1223" i="1"/>
  <c r="Z1224" i="1"/>
  <c r="AA1224" i="1"/>
  <c r="AB1224" i="1"/>
  <c r="Z1225" i="1"/>
  <c r="AA1225" i="1"/>
  <c r="AB1225" i="1"/>
  <c r="Z1226" i="1"/>
  <c r="AA1226" i="1"/>
  <c r="AB1226" i="1"/>
  <c r="Z1227" i="1"/>
  <c r="AA1227" i="1"/>
  <c r="AB1227" i="1"/>
  <c r="Z1228" i="1"/>
  <c r="AA1228" i="1"/>
  <c r="AB1228" i="1"/>
  <c r="Z1229" i="1"/>
  <c r="AA1229" i="1"/>
  <c r="AB1229" i="1"/>
  <c r="Z1230" i="1"/>
  <c r="AA1230" i="1"/>
  <c r="AB1230" i="1"/>
  <c r="Z1231" i="1"/>
  <c r="AA1231" i="1"/>
  <c r="AB1231" i="1"/>
  <c r="Z1232" i="1"/>
  <c r="AA1232" i="1"/>
  <c r="AB1232" i="1"/>
  <c r="Z1233" i="1"/>
  <c r="AA1233" i="1"/>
  <c r="AB1233" i="1"/>
  <c r="Z1234" i="1"/>
  <c r="AA1234" i="1"/>
  <c r="AB1234" i="1"/>
  <c r="Z1235" i="1"/>
  <c r="AA1235" i="1"/>
  <c r="AB1235" i="1"/>
  <c r="Z1236" i="1"/>
  <c r="AA1236" i="1"/>
  <c r="AB1236" i="1"/>
  <c r="Z1237" i="1"/>
  <c r="AA1237" i="1"/>
  <c r="AB1237" i="1"/>
  <c r="Z1238" i="1"/>
  <c r="AA1238" i="1"/>
  <c r="AB1238" i="1"/>
  <c r="Z1239" i="1"/>
  <c r="AA1239" i="1"/>
  <c r="AB1239" i="1"/>
  <c r="Z1240" i="1"/>
  <c r="AA1240" i="1"/>
  <c r="AB1240" i="1"/>
  <c r="Z1241" i="1"/>
  <c r="AA1241" i="1"/>
  <c r="AB1241" i="1"/>
  <c r="Z1242" i="1"/>
  <c r="AA1242" i="1"/>
  <c r="AB1242" i="1"/>
  <c r="Z1243" i="1"/>
  <c r="AA1243" i="1"/>
  <c r="AB1243" i="1"/>
  <c r="Z1244" i="1"/>
  <c r="AA1244" i="1"/>
  <c r="AB1244" i="1"/>
  <c r="Z1245" i="1"/>
  <c r="AA1245" i="1"/>
  <c r="AB1245" i="1"/>
  <c r="Z1246" i="1"/>
  <c r="AA1246" i="1"/>
  <c r="AB1246" i="1"/>
  <c r="Z1247" i="1"/>
  <c r="AA1247" i="1"/>
  <c r="AB1247" i="1"/>
  <c r="Z1248" i="1"/>
  <c r="AA1248" i="1"/>
  <c r="AB1248" i="1"/>
  <c r="Z1249" i="1"/>
  <c r="AA1249" i="1"/>
  <c r="AB1249" i="1"/>
  <c r="Z1250" i="1"/>
  <c r="AA1250" i="1"/>
  <c r="AB1250" i="1"/>
  <c r="Z1251" i="1"/>
  <c r="AA1251" i="1"/>
  <c r="AB1251" i="1"/>
  <c r="Z1252" i="1"/>
  <c r="AA1252" i="1"/>
  <c r="AB1252" i="1"/>
  <c r="Z1253" i="1"/>
  <c r="AA1253" i="1"/>
  <c r="AB1253" i="1"/>
  <c r="Z1254" i="1"/>
  <c r="AA1254" i="1"/>
  <c r="AB1254" i="1"/>
  <c r="Z1255" i="1"/>
  <c r="AA1255" i="1"/>
  <c r="AB1255" i="1"/>
  <c r="Z1256" i="1"/>
  <c r="AA1256" i="1"/>
  <c r="AB1256" i="1"/>
  <c r="Z1257" i="1"/>
  <c r="AA1257" i="1"/>
  <c r="AB1257" i="1"/>
  <c r="Z1258" i="1"/>
  <c r="AA1258" i="1"/>
  <c r="AB1258" i="1"/>
  <c r="Z1259" i="1"/>
  <c r="AA1259" i="1"/>
  <c r="AB1259" i="1"/>
  <c r="Z1260" i="1"/>
  <c r="AA1260" i="1"/>
  <c r="AB1260" i="1"/>
  <c r="Z1261" i="1"/>
  <c r="AA1261" i="1"/>
  <c r="AB1261" i="1"/>
  <c r="Z1262" i="1"/>
  <c r="AA1262" i="1"/>
  <c r="AB1262" i="1"/>
  <c r="Z1263" i="1"/>
  <c r="AA1263" i="1"/>
  <c r="AB1263" i="1"/>
  <c r="Z1264" i="1"/>
  <c r="AA1264" i="1"/>
  <c r="AB1264" i="1"/>
  <c r="Z1265" i="1"/>
  <c r="AA1265" i="1"/>
  <c r="AB1265" i="1"/>
  <c r="Z1266" i="1"/>
  <c r="AA1266" i="1"/>
  <c r="AB1266" i="1"/>
  <c r="Z1267" i="1"/>
  <c r="AA1267" i="1"/>
  <c r="AB1267" i="1"/>
  <c r="Z1268" i="1"/>
  <c r="AA1268" i="1"/>
  <c r="AB1268" i="1"/>
  <c r="Z1269" i="1"/>
  <c r="AA1269" i="1"/>
  <c r="AB1269" i="1"/>
  <c r="Z1270" i="1"/>
  <c r="AA1270" i="1"/>
  <c r="AB1270" i="1"/>
  <c r="Z1271" i="1"/>
  <c r="AA1271" i="1"/>
  <c r="AB1271" i="1"/>
  <c r="Z1272" i="1"/>
  <c r="AA1272" i="1"/>
  <c r="AB1272" i="1"/>
  <c r="Z1273" i="1"/>
  <c r="AA1273" i="1"/>
  <c r="AB1273" i="1"/>
  <c r="Z1274" i="1"/>
  <c r="AA1274" i="1"/>
  <c r="AB1274" i="1"/>
  <c r="Z1275" i="1"/>
  <c r="AA1275" i="1"/>
  <c r="AB1275" i="1"/>
  <c r="Z1276" i="1"/>
  <c r="AA1276" i="1"/>
  <c r="AB1276" i="1"/>
  <c r="Z1277" i="1"/>
  <c r="AA1277" i="1"/>
  <c r="AB1277" i="1"/>
  <c r="Z1278" i="1"/>
  <c r="AA1278" i="1"/>
  <c r="AB1278" i="1"/>
  <c r="Z1279" i="1"/>
  <c r="AA1279" i="1"/>
  <c r="AB1279" i="1"/>
  <c r="Z1280" i="1"/>
  <c r="AA1280" i="1"/>
  <c r="AB1280" i="1"/>
  <c r="Z1281" i="1"/>
  <c r="AA1281" i="1"/>
  <c r="AB1281" i="1"/>
  <c r="Z1282" i="1"/>
  <c r="AA1282" i="1"/>
  <c r="AB1282" i="1"/>
  <c r="Z1283" i="1"/>
  <c r="AA1283" i="1"/>
  <c r="AB1283" i="1"/>
  <c r="Z1284" i="1"/>
  <c r="AA1284" i="1"/>
  <c r="AB1284" i="1"/>
  <c r="Z1285" i="1"/>
  <c r="AA1285" i="1"/>
  <c r="AB1285" i="1"/>
  <c r="Z1286" i="1"/>
  <c r="AA1286" i="1"/>
  <c r="AB1286" i="1"/>
  <c r="Z1287" i="1"/>
  <c r="AA1287" i="1"/>
  <c r="AB1287" i="1"/>
  <c r="Z1288" i="1"/>
  <c r="AA1288" i="1"/>
  <c r="AB1288" i="1"/>
  <c r="Z1289" i="1"/>
  <c r="AA1289" i="1"/>
  <c r="AB1289" i="1"/>
  <c r="Z1290" i="1"/>
  <c r="AA1290" i="1"/>
  <c r="AB1290" i="1"/>
  <c r="Z1291" i="1"/>
  <c r="AA1291" i="1"/>
  <c r="AB1291" i="1"/>
  <c r="Z1292" i="1"/>
  <c r="AA1292" i="1"/>
  <c r="AB1292" i="1"/>
  <c r="Z1293" i="1"/>
  <c r="AA1293" i="1"/>
  <c r="AB1293" i="1"/>
  <c r="Z1294" i="1"/>
  <c r="AA1294" i="1"/>
  <c r="AB1294" i="1"/>
  <c r="Z1295" i="1"/>
  <c r="AA1295" i="1"/>
  <c r="AB1295" i="1"/>
  <c r="Z1296" i="1"/>
  <c r="AA1296" i="1"/>
  <c r="AB1296" i="1"/>
  <c r="Z1297" i="1"/>
  <c r="AA1297" i="1"/>
  <c r="AB1297" i="1"/>
  <c r="Z1298" i="1"/>
  <c r="AA1298" i="1"/>
  <c r="AB1298" i="1"/>
  <c r="Z1299" i="1"/>
  <c r="AA1299" i="1"/>
  <c r="AB1299" i="1"/>
  <c r="Z1300" i="1"/>
  <c r="AA1300" i="1"/>
  <c r="AB1300" i="1"/>
  <c r="Z1301" i="1"/>
  <c r="AA1301" i="1"/>
  <c r="AB1301" i="1"/>
  <c r="Z1302" i="1"/>
  <c r="AA1302" i="1"/>
  <c r="AB1302" i="1"/>
  <c r="Z1303" i="1"/>
  <c r="AA1303" i="1"/>
  <c r="AB1303" i="1"/>
  <c r="Z1304" i="1"/>
  <c r="AA1304" i="1"/>
  <c r="AB1304" i="1"/>
  <c r="Z1305" i="1"/>
  <c r="AA1305" i="1"/>
  <c r="AB1305" i="1"/>
  <c r="Z1306" i="1"/>
  <c r="AA1306" i="1"/>
  <c r="AB1306" i="1"/>
  <c r="Z1307" i="1"/>
  <c r="AA1307" i="1"/>
  <c r="AB1307" i="1"/>
  <c r="Z1308" i="1"/>
  <c r="AA1308" i="1"/>
  <c r="AB1308" i="1"/>
  <c r="Z1309" i="1"/>
  <c r="AA1309" i="1"/>
  <c r="AB1309" i="1"/>
  <c r="Z1310" i="1"/>
  <c r="AA1310" i="1"/>
  <c r="AB1310" i="1"/>
  <c r="Z1311" i="1"/>
  <c r="AA1311" i="1"/>
  <c r="AB1311" i="1"/>
  <c r="Z1312" i="1"/>
  <c r="AA1312" i="1"/>
  <c r="AB1312" i="1"/>
  <c r="Z1313" i="1"/>
  <c r="AA1313" i="1"/>
  <c r="AB1313" i="1"/>
  <c r="Z1314" i="1"/>
  <c r="AA1314" i="1"/>
  <c r="AB1314" i="1"/>
  <c r="Z1315" i="1"/>
  <c r="AA1315" i="1"/>
  <c r="AB1315" i="1"/>
  <c r="Z1316" i="1"/>
  <c r="AA1316" i="1"/>
  <c r="AB1316" i="1"/>
  <c r="Z1317" i="1"/>
  <c r="AA1317" i="1"/>
  <c r="AB1317" i="1"/>
  <c r="Z1318" i="1"/>
  <c r="AA1318" i="1"/>
  <c r="AB1318" i="1"/>
  <c r="Z1319" i="1"/>
  <c r="AA1319" i="1"/>
  <c r="AB1319" i="1"/>
  <c r="Z1320" i="1"/>
  <c r="AA1320" i="1"/>
  <c r="AB1320" i="1"/>
  <c r="Z1321" i="1"/>
  <c r="AA1321" i="1"/>
  <c r="AB1321" i="1"/>
  <c r="Z1322" i="1"/>
  <c r="AA1322" i="1"/>
  <c r="AB1322" i="1"/>
  <c r="Z1323" i="1"/>
  <c r="AA1323" i="1"/>
  <c r="AB1323" i="1"/>
  <c r="Z1324" i="1"/>
  <c r="AA1324" i="1"/>
  <c r="AB1324" i="1"/>
  <c r="Z1325" i="1"/>
  <c r="AA1325" i="1"/>
  <c r="AB1325" i="1"/>
  <c r="Z1326" i="1"/>
  <c r="AA1326" i="1"/>
  <c r="AB1326" i="1"/>
  <c r="Z1327" i="1"/>
  <c r="AA1327" i="1"/>
  <c r="AB1327" i="1"/>
  <c r="Z1328" i="1"/>
  <c r="AA1328" i="1"/>
  <c r="AB1328" i="1"/>
  <c r="Z1329" i="1"/>
  <c r="AA1329" i="1"/>
  <c r="AB1329" i="1"/>
  <c r="Z1330" i="1"/>
  <c r="AA1330" i="1"/>
  <c r="AB1330" i="1"/>
  <c r="Z1331" i="1"/>
  <c r="AA1331" i="1"/>
  <c r="AB1331" i="1"/>
  <c r="Z1332" i="1"/>
  <c r="AA1332" i="1"/>
  <c r="AB1332" i="1"/>
  <c r="Z1333" i="1"/>
  <c r="AA1333" i="1"/>
  <c r="AB1333" i="1"/>
  <c r="Z1334" i="1"/>
  <c r="AA1334" i="1"/>
  <c r="AB1334" i="1"/>
  <c r="Z1335" i="1"/>
  <c r="AA1335" i="1"/>
  <c r="AB1335" i="1"/>
  <c r="Z1336" i="1"/>
  <c r="AA1336" i="1"/>
  <c r="AB1336" i="1"/>
  <c r="Z1337" i="1"/>
  <c r="AA1337" i="1"/>
  <c r="AB1337" i="1"/>
  <c r="Z1338" i="1"/>
  <c r="AA1338" i="1"/>
  <c r="AB1338" i="1"/>
  <c r="Z1339" i="1"/>
  <c r="AA1339" i="1"/>
  <c r="AB1339" i="1"/>
  <c r="Z1340" i="1"/>
  <c r="AA1340" i="1"/>
  <c r="AB1340" i="1"/>
  <c r="Z1341" i="1"/>
  <c r="AA1341" i="1"/>
  <c r="AB1341" i="1"/>
  <c r="Z1342" i="1"/>
  <c r="AA1342" i="1"/>
  <c r="AB1342" i="1"/>
  <c r="U1153" i="1"/>
  <c r="AC1153" i="1" s="1"/>
  <c r="T1153" i="1"/>
  <c r="S1153" i="1"/>
  <c r="Q1153" i="1"/>
  <c r="AA1153" i="1" s="1"/>
  <c r="O1153" i="1"/>
  <c r="Y1153" i="1" s="1"/>
  <c r="N1153" i="1"/>
  <c r="U1152" i="1"/>
  <c r="T1152" i="1"/>
  <c r="S1152" i="1"/>
  <c r="Q1152" i="1"/>
  <c r="AA1152" i="1" s="1"/>
  <c r="O1152" i="1"/>
  <c r="Y1152" i="1" s="1"/>
  <c r="N1152" i="1"/>
  <c r="U1151" i="1"/>
  <c r="T1151" i="1"/>
  <c r="S1151" i="1"/>
  <c r="Q1151" i="1"/>
  <c r="AA1151" i="1" s="1"/>
  <c r="O1151" i="1"/>
  <c r="Y1151" i="1" s="1"/>
  <c r="N1151" i="1"/>
  <c r="U1150" i="1"/>
  <c r="AC1150" i="1" s="1"/>
  <c r="T1150" i="1"/>
  <c r="S1150" i="1"/>
  <c r="Q1150" i="1"/>
  <c r="AA1150" i="1" s="1"/>
  <c r="O1150" i="1"/>
  <c r="Y1150" i="1" s="1"/>
  <c r="N1150" i="1"/>
  <c r="U1149" i="1"/>
  <c r="AC1149" i="1" s="1"/>
  <c r="T1149" i="1"/>
  <c r="S1149" i="1"/>
  <c r="Q1149" i="1"/>
  <c r="AA1149" i="1" s="1"/>
  <c r="O1149" i="1"/>
  <c r="Y1149" i="1" s="1"/>
  <c r="N1149" i="1"/>
  <c r="U1148" i="1"/>
  <c r="T1148" i="1"/>
  <c r="S1148" i="1"/>
  <c r="Q1148" i="1"/>
  <c r="AA1148" i="1" s="1"/>
  <c r="O1148" i="1"/>
  <c r="Y1148" i="1" s="1"/>
  <c r="N1148" i="1"/>
  <c r="U1147" i="1"/>
  <c r="T1147" i="1"/>
  <c r="S1147" i="1"/>
  <c r="Q1147" i="1"/>
  <c r="AA1147" i="1" s="1"/>
  <c r="O1147" i="1"/>
  <c r="Y1147" i="1" s="1"/>
  <c r="N1147" i="1"/>
  <c r="U1146" i="1"/>
  <c r="AC1146" i="1" s="1"/>
  <c r="T1146" i="1"/>
  <c r="S1146" i="1"/>
  <c r="Q1146" i="1"/>
  <c r="AA1146" i="1" s="1"/>
  <c r="O1146" i="1"/>
  <c r="Y1146" i="1" s="1"/>
  <c r="N1146" i="1"/>
  <c r="U1145" i="1"/>
  <c r="AC1145" i="1" s="1"/>
  <c r="T1145" i="1"/>
  <c r="S1145" i="1"/>
  <c r="Q1145" i="1"/>
  <c r="AA1145" i="1" s="1"/>
  <c r="O1145" i="1"/>
  <c r="Y1145" i="1" s="1"/>
  <c r="N1145" i="1"/>
  <c r="U1144" i="1"/>
  <c r="T1144" i="1"/>
  <c r="S1144" i="1"/>
  <c r="Q1144" i="1"/>
  <c r="AA1144" i="1" s="1"/>
  <c r="O1144" i="1"/>
  <c r="Y1144" i="1" s="1"/>
  <c r="N1144" i="1"/>
  <c r="P1144" i="1" s="1"/>
  <c r="U1143" i="1"/>
  <c r="T1143" i="1"/>
  <c r="S1143" i="1"/>
  <c r="Q1143" i="1"/>
  <c r="AA1143" i="1" s="1"/>
  <c r="O1143" i="1"/>
  <c r="Y1143" i="1" s="1"/>
  <c r="N1143" i="1"/>
  <c r="U1142" i="1"/>
  <c r="AC1142" i="1" s="1"/>
  <c r="T1142" i="1"/>
  <c r="S1142" i="1"/>
  <c r="Q1142" i="1"/>
  <c r="AA1142" i="1" s="1"/>
  <c r="O1142" i="1"/>
  <c r="Y1142" i="1" s="1"/>
  <c r="N1142" i="1"/>
  <c r="U1141" i="1"/>
  <c r="AC1141" i="1" s="1"/>
  <c r="T1141" i="1"/>
  <c r="S1141" i="1"/>
  <c r="Q1141" i="1"/>
  <c r="AA1141" i="1" s="1"/>
  <c r="O1141" i="1"/>
  <c r="Y1141" i="1" s="1"/>
  <c r="N1141" i="1"/>
  <c r="U1140" i="1"/>
  <c r="T1140" i="1"/>
  <c r="S1140" i="1"/>
  <c r="Q1140" i="1"/>
  <c r="AA1140" i="1" s="1"/>
  <c r="O1140" i="1"/>
  <c r="Y1140" i="1" s="1"/>
  <c r="N1140" i="1"/>
  <c r="U1139" i="1"/>
  <c r="T1139" i="1"/>
  <c r="S1139" i="1"/>
  <c r="Q1139" i="1"/>
  <c r="AA1139" i="1" s="1"/>
  <c r="O1139" i="1"/>
  <c r="Y1139" i="1" s="1"/>
  <c r="N1139" i="1"/>
  <c r="U1138" i="1"/>
  <c r="AC1138" i="1" s="1"/>
  <c r="T1138" i="1"/>
  <c r="S1138" i="1"/>
  <c r="Q1138" i="1"/>
  <c r="AA1138" i="1" s="1"/>
  <c r="O1138" i="1"/>
  <c r="Y1138" i="1" s="1"/>
  <c r="N1138" i="1"/>
  <c r="U1137" i="1"/>
  <c r="AC1137" i="1" s="1"/>
  <c r="T1137" i="1"/>
  <c r="S1137" i="1"/>
  <c r="Q1137" i="1"/>
  <c r="AA1137" i="1" s="1"/>
  <c r="O1137" i="1"/>
  <c r="Y1137" i="1" s="1"/>
  <c r="N1137" i="1"/>
  <c r="U1136" i="1"/>
  <c r="T1136" i="1"/>
  <c r="S1136" i="1"/>
  <c r="Q1136" i="1"/>
  <c r="AA1136" i="1" s="1"/>
  <c r="O1136" i="1"/>
  <c r="Y1136" i="1" s="1"/>
  <c r="N1136" i="1"/>
  <c r="P1136" i="1" s="1"/>
  <c r="U1135" i="1"/>
  <c r="T1135" i="1"/>
  <c r="S1135" i="1"/>
  <c r="Q1135" i="1"/>
  <c r="AA1135" i="1" s="1"/>
  <c r="O1135" i="1"/>
  <c r="Y1135" i="1" s="1"/>
  <c r="N1135" i="1"/>
  <c r="U1134" i="1"/>
  <c r="AC1134" i="1" s="1"/>
  <c r="T1134" i="1"/>
  <c r="S1134" i="1"/>
  <c r="Q1134" i="1"/>
  <c r="AA1134" i="1" s="1"/>
  <c r="O1134" i="1"/>
  <c r="Y1134" i="1" s="1"/>
  <c r="N1134" i="1"/>
  <c r="U1133" i="1"/>
  <c r="AC1133" i="1" s="1"/>
  <c r="T1133" i="1"/>
  <c r="S1133" i="1"/>
  <c r="Q1133" i="1"/>
  <c r="AA1133" i="1" s="1"/>
  <c r="O1133" i="1"/>
  <c r="Y1133" i="1" s="1"/>
  <c r="N1133" i="1"/>
  <c r="U1132" i="1"/>
  <c r="T1132" i="1"/>
  <c r="S1132" i="1"/>
  <c r="Q1132" i="1"/>
  <c r="AA1132" i="1" s="1"/>
  <c r="O1132" i="1"/>
  <c r="Y1132" i="1" s="1"/>
  <c r="N1132" i="1"/>
  <c r="U1131" i="1"/>
  <c r="T1131" i="1"/>
  <c r="S1131" i="1"/>
  <c r="Q1131" i="1"/>
  <c r="AA1131" i="1" s="1"/>
  <c r="O1131" i="1"/>
  <c r="Y1131" i="1" s="1"/>
  <c r="N1131" i="1"/>
  <c r="U1130" i="1"/>
  <c r="AC1130" i="1" s="1"/>
  <c r="T1130" i="1"/>
  <c r="S1130" i="1"/>
  <c r="Q1130" i="1"/>
  <c r="AA1130" i="1" s="1"/>
  <c r="O1130" i="1"/>
  <c r="Y1130" i="1" s="1"/>
  <c r="N1130" i="1"/>
  <c r="P1130" i="1" s="1"/>
  <c r="U1129" i="1"/>
  <c r="AC1129" i="1" s="1"/>
  <c r="T1129" i="1"/>
  <c r="S1129" i="1"/>
  <c r="Q1129" i="1"/>
  <c r="AA1129" i="1" s="1"/>
  <c r="O1129" i="1"/>
  <c r="Y1129" i="1" s="1"/>
  <c r="N1129" i="1"/>
  <c r="U1128" i="1"/>
  <c r="T1128" i="1"/>
  <c r="S1128" i="1"/>
  <c r="Q1128" i="1"/>
  <c r="AA1128" i="1" s="1"/>
  <c r="O1128" i="1"/>
  <c r="Y1128" i="1" s="1"/>
  <c r="N1128" i="1"/>
  <c r="U1127" i="1"/>
  <c r="T1127" i="1"/>
  <c r="S1127" i="1"/>
  <c r="Q1127" i="1"/>
  <c r="AA1127" i="1" s="1"/>
  <c r="O1127" i="1"/>
  <c r="Y1127" i="1" s="1"/>
  <c r="N1127" i="1"/>
  <c r="U1126" i="1"/>
  <c r="AC1126" i="1" s="1"/>
  <c r="T1126" i="1"/>
  <c r="S1126" i="1"/>
  <c r="Q1126" i="1"/>
  <c r="AA1126" i="1" s="1"/>
  <c r="O1126" i="1"/>
  <c r="Y1126" i="1" s="1"/>
  <c r="N1126" i="1"/>
  <c r="U1125" i="1"/>
  <c r="AC1125" i="1" s="1"/>
  <c r="T1125" i="1"/>
  <c r="S1125" i="1"/>
  <c r="Q1125" i="1"/>
  <c r="AA1125" i="1" s="1"/>
  <c r="O1125" i="1"/>
  <c r="Y1125" i="1" s="1"/>
  <c r="N1125" i="1"/>
  <c r="U1124" i="1"/>
  <c r="T1124" i="1"/>
  <c r="S1124" i="1"/>
  <c r="Q1124" i="1"/>
  <c r="AA1124" i="1" s="1"/>
  <c r="O1124" i="1"/>
  <c r="Y1124" i="1" s="1"/>
  <c r="N1124" i="1"/>
  <c r="P1124" i="1" s="1"/>
  <c r="U1123" i="1"/>
  <c r="T1123" i="1"/>
  <c r="S1123" i="1"/>
  <c r="Q1123" i="1"/>
  <c r="AA1123" i="1" s="1"/>
  <c r="O1123" i="1"/>
  <c r="Y1123" i="1" s="1"/>
  <c r="N1123" i="1"/>
  <c r="U1122" i="1"/>
  <c r="AC1122" i="1" s="1"/>
  <c r="T1122" i="1"/>
  <c r="S1122" i="1"/>
  <c r="Q1122" i="1"/>
  <c r="AA1122" i="1" s="1"/>
  <c r="O1122" i="1"/>
  <c r="Y1122" i="1" s="1"/>
  <c r="N1122" i="1"/>
  <c r="U1121" i="1"/>
  <c r="AC1121" i="1" s="1"/>
  <c r="T1121" i="1"/>
  <c r="S1121" i="1"/>
  <c r="Q1121" i="1"/>
  <c r="AA1121" i="1" s="1"/>
  <c r="O1121" i="1"/>
  <c r="Y1121" i="1" s="1"/>
  <c r="N1121" i="1"/>
  <c r="U1120" i="1"/>
  <c r="T1120" i="1"/>
  <c r="S1120" i="1"/>
  <c r="Q1120" i="1"/>
  <c r="AA1120" i="1" s="1"/>
  <c r="O1120" i="1"/>
  <c r="Y1120" i="1" s="1"/>
  <c r="N1120" i="1"/>
  <c r="X1120" i="1" s="1"/>
  <c r="U1119" i="1"/>
  <c r="T1119" i="1"/>
  <c r="S1119" i="1"/>
  <c r="Q1119" i="1"/>
  <c r="AA1119" i="1" s="1"/>
  <c r="O1119" i="1"/>
  <c r="Y1119" i="1" s="1"/>
  <c r="N1119" i="1"/>
  <c r="U1118" i="1"/>
  <c r="AC1118" i="1" s="1"/>
  <c r="T1118" i="1"/>
  <c r="S1118" i="1"/>
  <c r="Q1118" i="1"/>
  <c r="AA1118" i="1" s="1"/>
  <c r="O1118" i="1"/>
  <c r="Y1118" i="1" s="1"/>
  <c r="N1118" i="1"/>
  <c r="U1117" i="1"/>
  <c r="T1117" i="1"/>
  <c r="S1117" i="1"/>
  <c r="Q1117" i="1"/>
  <c r="AA1117" i="1" s="1"/>
  <c r="O1117" i="1"/>
  <c r="Y1117" i="1" s="1"/>
  <c r="N1117" i="1"/>
  <c r="U1116" i="1"/>
  <c r="T1116" i="1"/>
  <c r="S1116" i="1"/>
  <c r="Q1116" i="1"/>
  <c r="AA1116" i="1" s="1"/>
  <c r="O1116" i="1"/>
  <c r="Y1116" i="1" s="1"/>
  <c r="N1116" i="1"/>
  <c r="X1116" i="1" s="1"/>
  <c r="U1112" i="1"/>
  <c r="T1112" i="1"/>
  <c r="S1112" i="1"/>
  <c r="Q1112" i="1"/>
  <c r="AA1112" i="1" s="1"/>
  <c r="O1112" i="1"/>
  <c r="Y1112" i="1" s="1"/>
  <c r="N1112" i="1"/>
  <c r="U1111" i="1"/>
  <c r="T1111" i="1"/>
  <c r="S1111" i="1"/>
  <c r="Q1111" i="1"/>
  <c r="AA1111" i="1" s="1"/>
  <c r="O1111" i="1"/>
  <c r="Y1111" i="1" s="1"/>
  <c r="N1111" i="1"/>
  <c r="U1110" i="1"/>
  <c r="AC1110" i="1" s="1"/>
  <c r="T1110" i="1"/>
  <c r="S1110" i="1"/>
  <c r="Q1110" i="1"/>
  <c r="AA1110" i="1" s="1"/>
  <c r="O1110" i="1"/>
  <c r="Y1110" i="1" s="1"/>
  <c r="N1110" i="1"/>
  <c r="U1109" i="1"/>
  <c r="T1109" i="1"/>
  <c r="S1109" i="1"/>
  <c r="Q1109" i="1"/>
  <c r="AA1109" i="1" s="1"/>
  <c r="O1109" i="1"/>
  <c r="Y1109" i="1" s="1"/>
  <c r="N1109" i="1"/>
  <c r="U1108" i="1"/>
  <c r="T1108" i="1"/>
  <c r="S1108" i="1"/>
  <c r="Q1108" i="1"/>
  <c r="AA1108" i="1" s="1"/>
  <c r="O1108" i="1"/>
  <c r="Y1108" i="1" s="1"/>
  <c r="N1108" i="1"/>
  <c r="P1108" i="1" s="1"/>
  <c r="U1107" i="1"/>
  <c r="T1107" i="1"/>
  <c r="S1107" i="1"/>
  <c r="Q1107" i="1"/>
  <c r="AA1107" i="1" s="1"/>
  <c r="O1107" i="1"/>
  <c r="Y1107" i="1" s="1"/>
  <c r="N1107" i="1"/>
  <c r="U1104" i="1"/>
  <c r="AC1104" i="1" s="1"/>
  <c r="T1104" i="1"/>
  <c r="S1104" i="1"/>
  <c r="Q1104" i="1"/>
  <c r="AA1104" i="1" s="1"/>
  <c r="O1104" i="1"/>
  <c r="Y1104" i="1" s="1"/>
  <c r="P1104" i="1"/>
  <c r="U1103" i="1"/>
  <c r="T1103" i="1"/>
  <c r="S1103" i="1"/>
  <c r="Q1103" i="1"/>
  <c r="AA1103" i="1" s="1"/>
  <c r="O1103" i="1"/>
  <c r="Y1103" i="1" s="1"/>
  <c r="N1103" i="1"/>
  <c r="X1103" i="1" s="1"/>
  <c r="U1102" i="1"/>
  <c r="T1102" i="1"/>
  <c r="S1102" i="1"/>
  <c r="Q1102" i="1"/>
  <c r="AA1102" i="1" s="1"/>
  <c r="O1102" i="1"/>
  <c r="Y1102" i="1" s="1"/>
  <c r="N1102" i="1"/>
  <c r="U1101" i="1"/>
  <c r="T1101" i="1"/>
  <c r="S1101" i="1"/>
  <c r="Q1101" i="1"/>
  <c r="AA1101" i="1" s="1"/>
  <c r="O1101" i="1"/>
  <c r="Y1101" i="1" s="1"/>
  <c r="N1101" i="1"/>
  <c r="U1100" i="1"/>
  <c r="AC1100" i="1" s="1"/>
  <c r="T1100" i="1"/>
  <c r="S1100" i="1"/>
  <c r="Q1100" i="1"/>
  <c r="AA1100" i="1" s="1"/>
  <c r="O1100" i="1"/>
  <c r="Y1100" i="1" s="1"/>
  <c r="N1100" i="1"/>
  <c r="U1099" i="1"/>
  <c r="T1099" i="1"/>
  <c r="S1099" i="1"/>
  <c r="Q1099" i="1"/>
  <c r="AA1099" i="1" s="1"/>
  <c r="O1099" i="1"/>
  <c r="Y1099" i="1" s="1"/>
  <c r="N1099" i="1"/>
  <c r="U1098" i="1"/>
  <c r="T1098" i="1"/>
  <c r="S1098" i="1"/>
  <c r="Q1098" i="1"/>
  <c r="AA1098" i="1" s="1"/>
  <c r="O1098" i="1"/>
  <c r="Y1098" i="1" s="1"/>
  <c r="N1098" i="1"/>
  <c r="P1098" i="1" s="1"/>
  <c r="U1097" i="1"/>
  <c r="T1097" i="1"/>
  <c r="S1097" i="1"/>
  <c r="Q1097" i="1"/>
  <c r="AA1097" i="1" s="1"/>
  <c r="O1097" i="1"/>
  <c r="Y1097" i="1" s="1"/>
  <c r="N1097" i="1"/>
  <c r="U1096" i="1"/>
  <c r="AC1096" i="1" s="1"/>
  <c r="T1096" i="1"/>
  <c r="S1096" i="1"/>
  <c r="Q1096" i="1"/>
  <c r="AA1096" i="1" s="1"/>
  <c r="O1096" i="1"/>
  <c r="Y1096" i="1" s="1"/>
  <c r="N1096" i="1"/>
  <c r="U1095" i="1"/>
  <c r="T1095" i="1"/>
  <c r="S1095" i="1"/>
  <c r="Q1095" i="1"/>
  <c r="AA1095" i="1" s="1"/>
  <c r="O1095" i="1"/>
  <c r="Y1095" i="1" s="1"/>
  <c r="N1095" i="1"/>
  <c r="U1094" i="1"/>
  <c r="T1094" i="1"/>
  <c r="S1094" i="1"/>
  <c r="Q1094" i="1"/>
  <c r="AA1094" i="1" s="1"/>
  <c r="O1094" i="1"/>
  <c r="Y1094" i="1" s="1"/>
  <c r="N1094" i="1"/>
  <c r="U1093" i="1"/>
  <c r="T1093" i="1"/>
  <c r="S1093" i="1"/>
  <c r="Q1093" i="1"/>
  <c r="AA1093" i="1" s="1"/>
  <c r="O1093" i="1"/>
  <c r="Y1093" i="1" s="1"/>
  <c r="N1093" i="1"/>
  <c r="U1092" i="1"/>
  <c r="AC1092" i="1" s="1"/>
  <c r="T1092" i="1"/>
  <c r="S1092" i="1"/>
  <c r="Q1092" i="1"/>
  <c r="AA1092" i="1" s="1"/>
  <c r="O1092" i="1"/>
  <c r="Y1092" i="1" s="1"/>
  <c r="N1092" i="1"/>
  <c r="U1091" i="1"/>
  <c r="T1091" i="1"/>
  <c r="S1091" i="1"/>
  <c r="Q1091" i="1"/>
  <c r="AA1091" i="1" s="1"/>
  <c r="O1091" i="1"/>
  <c r="Y1091" i="1" s="1"/>
  <c r="N1091" i="1"/>
  <c r="X1091" i="1" s="1"/>
  <c r="U1090" i="1"/>
  <c r="T1090" i="1"/>
  <c r="S1090" i="1"/>
  <c r="Q1090" i="1"/>
  <c r="AA1090" i="1" s="1"/>
  <c r="O1090" i="1"/>
  <c r="Y1090" i="1" s="1"/>
  <c r="N1090" i="1"/>
  <c r="P1090" i="1" s="1"/>
  <c r="U1089" i="1"/>
  <c r="T1089" i="1"/>
  <c r="S1089" i="1"/>
  <c r="Q1089" i="1"/>
  <c r="AA1089" i="1" s="1"/>
  <c r="O1089" i="1"/>
  <c r="Y1089" i="1" s="1"/>
  <c r="N1089" i="1"/>
  <c r="U1088" i="1"/>
  <c r="AC1088" i="1" s="1"/>
  <c r="T1088" i="1"/>
  <c r="S1088" i="1"/>
  <c r="Q1088" i="1"/>
  <c r="AA1088" i="1" s="1"/>
  <c r="O1088" i="1"/>
  <c r="Y1088" i="1" s="1"/>
  <c r="N1088" i="1"/>
  <c r="U1087" i="1"/>
  <c r="T1087" i="1"/>
  <c r="S1087" i="1"/>
  <c r="Q1087" i="1"/>
  <c r="AA1087" i="1" s="1"/>
  <c r="O1087" i="1"/>
  <c r="Y1087" i="1" s="1"/>
  <c r="N1087" i="1"/>
  <c r="U1086" i="1"/>
  <c r="T1086" i="1"/>
  <c r="S1086" i="1"/>
  <c r="Q1086" i="1"/>
  <c r="AA1086" i="1" s="1"/>
  <c r="O1086" i="1"/>
  <c r="Y1086" i="1" s="1"/>
  <c r="N1086" i="1"/>
  <c r="U1085" i="1"/>
  <c r="T1085" i="1"/>
  <c r="S1085" i="1"/>
  <c r="Q1085" i="1"/>
  <c r="AA1085" i="1" s="1"/>
  <c r="O1085" i="1"/>
  <c r="Y1085" i="1" s="1"/>
  <c r="N1085" i="1"/>
  <c r="U1084" i="1"/>
  <c r="AC1084" i="1" s="1"/>
  <c r="T1084" i="1"/>
  <c r="S1084" i="1"/>
  <c r="Q1084" i="1"/>
  <c r="AA1084" i="1" s="1"/>
  <c r="O1084" i="1"/>
  <c r="Y1084" i="1" s="1"/>
  <c r="N1084" i="1"/>
  <c r="U1083" i="1"/>
  <c r="T1083" i="1"/>
  <c r="S1083" i="1"/>
  <c r="Q1083" i="1"/>
  <c r="AA1083" i="1" s="1"/>
  <c r="O1083" i="1"/>
  <c r="Y1083" i="1" s="1"/>
  <c r="N1083" i="1"/>
  <c r="X1083" i="1" s="1"/>
  <c r="U1082" i="1"/>
  <c r="T1082" i="1"/>
  <c r="S1082" i="1"/>
  <c r="Q1082" i="1"/>
  <c r="AA1082" i="1" s="1"/>
  <c r="O1082" i="1"/>
  <c r="Y1082" i="1" s="1"/>
  <c r="N1082" i="1"/>
  <c r="U1081" i="1"/>
  <c r="T1081" i="1"/>
  <c r="S1081" i="1"/>
  <c r="Q1081" i="1"/>
  <c r="AA1081" i="1" s="1"/>
  <c r="O1081" i="1"/>
  <c r="Y1081" i="1" s="1"/>
  <c r="N1081" i="1"/>
  <c r="U1080" i="1"/>
  <c r="AC1080" i="1" s="1"/>
  <c r="T1080" i="1"/>
  <c r="S1080" i="1"/>
  <c r="Q1080" i="1"/>
  <c r="AA1080" i="1" s="1"/>
  <c r="O1080" i="1"/>
  <c r="Y1080" i="1" s="1"/>
  <c r="N1080" i="1"/>
  <c r="U1079" i="1"/>
  <c r="T1079" i="1"/>
  <c r="S1079" i="1"/>
  <c r="Q1079" i="1"/>
  <c r="AA1079" i="1" s="1"/>
  <c r="O1079" i="1"/>
  <c r="Y1079" i="1" s="1"/>
  <c r="N1079" i="1"/>
  <c r="U1078" i="1"/>
  <c r="T1078" i="1"/>
  <c r="S1078" i="1"/>
  <c r="Q1078" i="1"/>
  <c r="AA1078" i="1" s="1"/>
  <c r="O1078" i="1"/>
  <c r="Y1078" i="1" s="1"/>
  <c r="N1078" i="1"/>
  <c r="U1077" i="1"/>
  <c r="T1077" i="1"/>
  <c r="S1077" i="1"/>
  <c r="Q1077" i="1"/>
  <c r="AA1077" i="1" s="1"/>
  <c r="O1077" i="1"/>
  <c r="Y1077" i="1" s="1"/>
  <c r="N1077" i="1"/>
  <c r="U1076" i="1"/>
  <c r="AC1076" i="1" s="1"/>
  <c r="T1076" i="1"/>
  <c r="S1076" i="1"/>
  <c r="Q1076" i="1"/>
  <c r="AA1076" i="1" s="1"/>
  <c r="O1076" i="1"/>
  <c r="Y1076" i="1" s="1"/>
  <c r="N1076" i="1"/>
  <c r="U1075" i="1"/>
  <c r="T1075" i="1"/>
  <c r="S1075" i="1"/>
  <c r="Q1075" i="1"/>
  <c r="AA1075" i="1" s="1"/>
  <c r="O1075" i="1"/>
  <c r="Y1075" i="1" s="1"/>
  <c r="N1075" i="1"/>
  <c r="X1075" i="1" s="1"/>
  <c r="U1074" i="1"/>
  <c r="T1074" i="1"/>
  <c r="S1074" i="1"/>
  <c r="Q1074" i="1"/>
  <c r="AA1074" i="1" s="1"/>
  <c r="O1074" i="1"/>
  <c r="Y1074" i="1" s="1"/>
  <c r="N1074" i="1"/>
  <c r="X1074" i="1" s="1"/>
  <c r="U1073" i="1"/>
  <c r="T1073" i="1"/>
  <c r="S1073" i="1"/>
  <c r="Q1073" i="1"/>
  <c r="AA1073" i="1" s="1"/>
  <c r="O1073" i="1"/>
  <c r="Y1073" i="1" s="1"/>
  <c r="N1073" i="1"/>
  <c r="U1072" i="1"/>
  <c r="AC1072" i="1" s="1"/>
  <c r="T1072" i="1"/>
  <c r="S1072" i="1"/>
  <c r="Q1072" i="1"/>
  <c r="AA1072" i="1" s="1"/>
  <c r="O1072" i="1"/>
  <c r="Y1072" i="1" s="1"/>
  <c r="N1072" i="1"/>
  <c r="P1072" i="1" s="1"/>
  <c r="U1068" i="1"/>
  <c r="AC1068" i="1" s="1"/>
  <c r="T1068" i="1"/>
  <c r="S1068" i="1"/>
  <c r="Q1068" i="1"/>
  <c r="AA1068" i="1" s="1"/>
  <c r="O1068" i="1"/>
  <c r="Y1068" i="1" s="1"/>
  <c r="N1068" i="1"/>
  <c r="E1068" i="1"/>
  <c r="U1067" i="1"/>
  <c r="AC1067" i="1" s="1"/>
  <c r="T1067" i="1"/>
  <c r="S1067" i="1"/>
  <c r="Q1067" i="1"/>
  <c r="AA1067" i="1" s="1"/>
  <c r="O1067" i="1"/>
  <c r="Y1067" i="1" s="1"/>
  <c r="N1067" i="1"/>
  <c r="P1067" i="1" s="1"/>
  <c r="U1066" i="1"/>
  <c r="AC1066" i="1" s="1"/>
  <c r="T1066" i="1"/>
  <c r="S1066" i="1"/>
  <c r="Q1066" i="1"/>
  <c r="AA1066" i="1" s="1"/>
  <c r="O1066" i="1"/>
  <c r="Y1066" i="1" s="1"/>
  <c r="N1066" i="1"/>
  <c r="U1065" i="1"/>
  <c r="T1065" i="1"/>
  <c r="S1065" i="1"/>
  <c r="Q1065" i="1"/>
  <c r="AA1065" i="1" s="1"/>
  <c r="O1065" i="1"/>
  <c r="Y1065" i="1" s="1"/>
  <c r="N1065" i="1"/>
  <c r="U1064" i="1"/>
  <c r="T1064" i="1"/>
  <c r="S1064" i="1"/>
  <c r="Q1064" i="1"/>
  <c r="AA1064" i="1" s="1"/>
  <c r="O1064" i="1"/>
  <c r="Y1064" i="1" s="1"/>
  <c r="N1064" i="1"/>
  <c r="U1063" i="1"/>
  <c r="T1063" i="1"/>
  <c r="S1063" i="1"/>
  <c r="Q1063" i="1"/>
  <c r="AA1063" i="1" s="1"/>
  <c r="O1063" i="1"/>
  <c r="Y1063" i="1" s="1"/>
  <c r="N1063" i="1"/>
  <c r="P1063" i="1" s="1"/>
  <c r="U1062" i="1"/>
  <c r="T1062" i="1"/>
  <c r="S1062" i="1"/>
  <c r="Q1062" i="1"/>
  <c r="AA1062" i="1" s="1"/>
  <c r="O1062" i="1"/>
  <c r="Y1062" i="1" s="1"/>
  <c r="N1062" i="1"/>
  <c r="U1061" i="1"/>
  <c r="T1061" i="1"/>
  <c r="S1061" i="1"/>
  <c r="Q1061" i="1"/>
  <c r="AA1061" i="1" s="1"/>
  <c r="O1061" i="1"/>
  <c r="Y1061" i="1" s="1"/>
  <c r="N1061" i="1"/>
  <c r="P1061" i="1" s="1"/>
  <c r="U1060" i="1"/>
  <c r="AC1060" i="1" s="1"/>
  <c r="T1060" i="1"/>
  <c r="S1060" i="1"/>
  <c r="Q1060" i="1"/>
  <c r="AA1060" i="1" s="1"/>
  <c r="O1060" i="1"/>
  <c r="Y1060" i="1" s="1"/>
  <c r="N1060" i="1"/>
  <c r="U1059" i="1"/>
  <c r="T1059" i="1"/>
  <c r="S1059" i="1"/>
  <c r="Q1059" i="1"/>
  <c r="AA1059" i="1" s="1"/>
  <c r="O1059" i="1"/>
  <c r="Y1059" i="1" s="1"/>
  <c r="N1059" i="1"/>
  <c r="U1058" i="1"/>
  <c r="AC1058" i="1" s="1"/>
  <c r="T1058" i="1"/>
  <c r="S1058" i="1"/>
  <c r="Q1058" i="1"/>
  <c r="O1058" i="1"/>
  <c r="Y1058" i="1" s="1"/>
  <c r="U1055" i="1"/>
  <c r="T1055" i="1"/>
  <c r="S1055" i="1"/>
  <c r="Q1055" i="1"/>
  <c r="AA1055" i="1" s="1"/>
  <c r="O1055" i="1"/>
  <c r="Y1055" i="1" s="1"/>
  <c r="N1055" i="1"/>
  <c r="U1054" i="1"/>
  <c r="T1054" i="1"/>
  <c r="S1054" i="1"/>
  <c r="Q1054" i="1"/>
  <c r="AA1054" i="1" s="1"/>
  <c r="O1054" i="1"/>
  <c r="Y1054" i="1" s="1"/>
  <c r="N1054" i="1"/>
  <c r="U1053" i="1"/>
  <c r="AC1053" i="1" s="1"/>
  <c r="T1053" i="1"/>
  <c r="S1053" i="1"/>
  <c r="Q1053" i="1"/>
  <c r="AA1053" i="1" s="1"/>
  <c r="O1053" i="1"/>
  <c r="Y1053" i="1" s="1"/>
  <c r="N1053" i="1"/>
  <c r="U1052" i="1"/>
  <c r="T1052" i="1"/>
  <c r="S1052" i="1"/>
  <c r="Q1052" i="1"/>
  <c r="AA1052" i="1" s="1"/>
  <c r="O1052" i="1"/>
  <c r="Y1052" i="1" s="1"/>
  <c r="N1052" i="1"/>
  <c r="U1051" i="1"/>
  <c r="T1051" i="1"/>
  <c r="S1051" i="1"/>
  <c r="Q1051" i="1"/>
  <c r="AA1051" i="1" s="1"/>
  <c r="O1051" i="1"/>
  <c r="Y1051" i="1" s="1"/>
  <c r="N1051" i="1"/>
  <c r="U1050" i="1"/>
  <c r="T1050" i="1"/>
  <c r="S1050" i="1"/>
  <c r="Q1050" i="1"/>
  <c r="AA1050" i="1" s="1"/>
  <c r="O1050" i="1"/>
  <c r="Y1050" i="1" s="1"/>
  <c r="N1050" i="1"/>
  <c r="U1049" i="1"/>
  <c r="AC1049" i="1" s="1"/>
  <c r="T1049" i="1"/>
  <c r="S1049" i="1"/>
  <c r="Q1049" i="1"/>
  <c r="AA1049" i="1" s="1"/>
  <c r="O1049" i="1"/>
  <c r="Y1049" i="1" s="1"/>
  <c r="N1049" i="1"/>
  <c r="U1048" i="1"/>
  <c r="T1048" i="1"/>
  <c r="S1048" i="1"/>
  <c r="Q1048" i="1"/>
  <c r="AA1048" i="1" s="1"/>
  <c r="O1048" i="1"/>
  <c r="Y1048" i="1" s="1"/>
  <c r="N1048" i="1"/>
  <c r="U1047" i="1"/>
  <c r="T1047" i="1"/>
  <c r="S1047" i="1"/>
  <c r="Q1047" i="1"/>
  <c r="AA1047" i="1" s="1"/>
  <c r="O1047" i="1"/>
  <c r="Y1047" i="1" s="1"/>
  <c r="N1047" i="1"/>
  <c r="U1046" i="1"/>
  <c r="T1046" i="1"/>
  <c r="S1046" i="1"/>
  <c r="Q1046" i="1"/>
  <c r="AA1046" i="1" s="1"/>
  <c r="O1046" i="1"/>
  <c r="Y1046" i="1" s="1"/>
  <c r="N1046" i="1"/>
  <c r="U1045" i="1"/>
  <c r="AC1045" i="1" s="1"/>
  <c r="T1045" i="1"/>
  <c r="S1045" i="1"/>
  <c r="Q1045" i="1"/>
  <c r="AA1045" i="1" s="1"/>
  <c r="O1045" i="1"/>
  <c r="Y1045" i="1" s="1"/>
  <c r="N1045" i="1"/>
  <c r="U1044" i="1"/>
  <c r="T1044" i="1"/>
  <c r="S1044" i="1"/>
  <c r="Q1044" i="1"/>
  <c r="AA1044" i="1" s="1"/>
  <c r="O1044" i="1"/>
  <c r="Y1044" i="1" s="1"/>
  <c r="N1044" i="1"/>
  <c r="X1044" i="1" s="1"/>
  <c r="U1043" i="1"/>
  <c r="AC1043" i="1" s="1"/>
  <c r="T1043" i="1"/>
  <c r="S1043" i="1"/>
  <c r="Q1043" i="1"/>
  <c r="AA1043" i="1" s="1"/>
  <c r="O1043" i="1"/>
  <c r="Y1043" i="1" s="1"/>
  <c r="N1043" i="1"/>
  <c r="U1042" i="1"/>
  <c r="T1042" i="1"/>
  <c r="S1042" i="1"/>
  <c r="Q1042" i="1"/>
  <c r="AA1042" i="1" s="1"/>
  <c r="O1042" i="1"/>
  <c r="Y1042" i="1" s="1"/>
  <c r="N1042" i="1"/>
  <c r="U1041" i="1"/>
  <c r="AC1041" i="1" s="1"/>
  <c r="T1041" i="1"/>
  <c r="S1041" i="1"/>
  <c r="Q1041" i="1"/>
  <c r="AA1041" i="1" s="1"/>
  <c r="O1041" i="1"/>
  <c r="Y1041" i="1" s="1"/>
  <c r="N1041" i="1"/>
  <c r="U1040" i="1"/>
  <c r="T1040" i="1"/>
  <c r="S1040" i="1"/>
  <c r="Q1040" i="1"/>
  <c r="AA1040" i="1" s="1"/>
  <c r="O1040" i="1"/>
  <c r="Y1040" i="1" s="1"/>
  <c r="N1040" i="1"/>
  <c r="U1039" i="1"/>
  <c r="T1039" i="1"/>
  <c r="S1039" i="1"/>
  <c r="Q1039" i="1"/>
  <c r="AA1039" i="1" s="1"/>
  <c r="O1039" i="1"/>
  <c r="Y1039" i="1" s="1"/>
  <c r="N1039" i="1"/>
  <c r="P1039" i="1" s="1"/>
  <c r="U1038" i="1"/>
  <c r="T1038" i="1"/>
  <c r="S1038" i="1"/>
  <c r="Q1038" i="1"/>
  <c r="AA1038" i="1" s="1"/>
  <c r="O1038" i="1"/>
  <c r="Y1038" i="1" s="1"/>
  <c r="N1038" i="1"/>
  <c r="U1037" i="1"/>
  <c r="AC1037" i="1" s="1"/>
  <c r="T1037" i="1"/>
  <c r="S1037" i="1"/>
  <c r="Q1037" i="1"/>
  <c r="AA1037" i="1" s="1"/>
  <c r="O1037" i="1"/>
  <c r="Y1037" i="1" s="1"/>
  <c r="N1037" i="1"/>
  <c r="U1036" i="1"/>
  <c r="T1036" i="1"/>
  <c r="S1036" i="1"/>
  <c r="Q1036" i="1"/>
  <c r="AA1036" i="1" s="1"/>
  <c r="O1036" i="1"/>
  <c r="Y1036" i="1" s="1"/>
  <c r="N1036" i="1"/>
  <c r="U1035" i="1"/>
  <c r="AC1035" i="1" s="1"/>
  <c r="T1035" i="1"/>
  <c r="S1035" i="1"/>
  <c r="Q1035" i="1"/>
  <c r="AA1035" i="1" s="1"/>
  <c r="O1035" i="1"/>
  <c r="Y1035" i="1" s="1"/>
  <c r="N1035" i="1"/>
  <c r="U1034" i="1"/>
  <c r="T1034" i="1"/>
  <c r="S1034" i="1"/>
  <c r="Q1034" i="1"/>
  <c r="AA1034" i="1" s="1"/>
  <c r="O1034" i="1"/>
  <c r="Y1034" i="1" s="1"/>
  <c r="N1034" i="1"/>
  <c r="U1033" i="1"/>
  <c r="AC1033" i="1" s="1"/>
  <c r="T1033" i="1"/>
  <c r="S1033" i="1"/>
  <c r="Q1033" i="1"/>
  <c r="AA1033" i="1" s="1"/>
  <c r="O1033" i="1"/>
  <c r="Y1033" i="1" s="1"/>
  <c r="N1033" i="1"/>
  <c r="U1032" i="1"/>
  <c r="T1032" i="1"/>
  <c r="S1032" i="1"/>
  <c r="Q1032" i="1"/>
  <c r="AA1032" i="1" s="1"/>
  <c r="O1032" i="1"/>
  <c r="Y1032" i="1" s="1"/>
  <c r="N1032" i="1"/>
  <c r="X1032" i="1" s="1"/>
  <c r="U1031" i="1"/>
  <c r="AC1031" i="1" s="1"/>
  <c r="T1031" i="1"/>
  <c r="S1031" i="1"/>
  <c r="Q1031" i="1"/>
  <c r="AA1031" i="1" s="1"/>
  <c r="O1031" i="1"/>
  <c r="Y1031" i="1" s="1"/>
  <c r="N1031" i="1"/>
  <c r="P1031" i="1" s="1"/>
  <c r="U1030" i="1"/>
  <c r="T1030" i="1"/>
  <c r="S1030" i="1"/>
  <c r="Q1030" i="1"/>
  <c r="AA1030" i="1" s="1"/>
  <c r="O1030" i="1"/>
  <c r="Y1030" i="1" s="1"/>
  <c r="N1030" i="1"/>
  <c r="U1029" i="1"/>
  <c r="AC1029" i="1" s="1"/>
  <c r="T1029" i="1"/>
  <c r="S1029" i="1"/>
  <c r="Q1029" i="1"/>
  <c r="AA1029" i="1" s="1"/>
  <c r="O1029" i="1"/>
  <c r="Y1029" i="1" s="1"/>
  <c r="N1029" i="1"/>
  <c r="U1028" i="1"/>
  <c r="T1028" i="1"/>
  <c r="S1028" i="1"/>
  <c r="Q1028" i="1"/>
  <c r="AA1028" i="1" s="1"/>
  <c r="O1028" i="1"/>
  <c r="Y1028" i="1" s="1"/>
  <c r="N1028" i="1"/>
  <c r="X1028" i="1" s="1"/>
  <c r="U1027" i="1"/>
  <c r="AC1027" i="1" s="1"/>
  <c r="T1027" i="1"/>
  <c r="S1027" i="1"/>
  <c r="Q1027" i="1"/>
  <c r="AA1027" i="1" s="1"/>
  <c r="O1027" i="1"/>
  <c r="Y1027" i="1" s="1"/>
  <c r="N1027" i="1"/>
  <c r="U1026" i="1"/>
  <c r="T1026" i="1"/>
  <c r="S1026" i="1"/>
  <c r="Q1026" i="1"/>
  <c r="AA1026" i="1" s="1"/>
  <c r="O1026" i="1"/>
  <c r="Y1026" i="1" s="1"/>
  <c r="N1026" i="1"/>
  <c r="U1025" i="1"/>
  <c r="AC1025" i="1" s="1"/>
  <c r="T1025" i="1"/>
  <c r="S1025" i="1"/>
  <c r="Q1025" i="1"/>
  <c r="AA1025" i="1" s="1"/>
  <c r="O1025" i="1"/>
  <c r="Y1025" i="1" s="1"/>
  <c r="N1025" i="1"/>
  <c r="P1025" i="1" s="1"/>
  <c r="U1024" i="1"/>
  <c r="T1024" i="1"/>
  <c r="S1024" i="1"/>
  <c r="Q1024" i="1"/>
  <c r="AA1024" i="1" s="1"/>
  <c r="O1024" i="1"/>
  <c r="Y1024" i="1" s="1"/>
  <c r="N1024" i="1"/>
  <c r="X1024" i="1" s="1"/>
  <c r="U1023" i="1"/>
  <c r="T1023" i="1"/>
  <c r="S1023" i="1"/>
  <c r="Q1023" i="1"/>
  <c r="AA1023" i="1" s="1"/>
  <c r="O1023" i="1"/>
  <c r="Y1023" i="1" s="1"/>
  <c r="N1023" i="1"/>
  <c r="U1022" i="1"/>
  <c r="T1022" i="1"/>
  <c r="S1022" i="1"/>
  <c r="Q1022" i="1"/>
  <c r="AA1022" i="1" s="1"/>
  <c r="O1022" i="1"/>
  <c r="Y1022" i="1" s="1"/>
  <c r="N1022" i="1"/>
  <c r="U1021" i="1"/>
  <c r="AC1021" i="1" s="1"/>
  <c r="T1021" i="1"/>
  <c r="S1021" i="1"/>
  <c r="Q1021" i="1"/>
  <c r="AA1021" i="1" s="1"/>
  <c r="O1021" i="1"/>
  <c r="Y1021" i="1" s="1"/>
  <c r="N1021" i="1"/>
  <c r="U1020" i="1"/>
  <c r="T1020" i="1"/>
  <c r="S1020" i="1"/>
  <c r="Q1020" i="1"/>
  <c r="AA1020" i="1" s="1"/>
  <c r="O1020" i="1"/>
  <c r="Y1020" i="1" s="1"/>
  <c r="N1020" i="1"/>
  <c r="U1019" i="1"/>
  <c r="T1019" i="1"/>
  <c r="S1019" i="1"/>
  <c r="Q1019" i="1"/>
  <c r="AA1019" i="1" s="1"/>
  <c r="O1019" i="1"/>
  <c r="Y1019" i="1" s="1"/>
  <c r="N1019" i="1"/>
  <c r="P1019" i="1" s="1"/>
  <c r="U1015" i="1"/>
  <c r="T1015" i="1"/>
  <c r="S1015" i="1"/>
  <c r="Q1015" i="1"/>
  <c r="AA1015" i="1" s="1"/>
  <c r="O1015" i="1"/>
  <c r="Y1015" i="1" s="1"/>
  <c r="N1015" i="1"/>
  <c r="P1015" i="1" s="1"/>
  <c r="U1014" i="1"/>
  <c r="AC1014" i="1" s="1"/>
  <c r="T1014" i="1"/>
  <c r="S1014" i="1"/>
  <c r="Q1014" i="1"/>
  <c r="AA1014" i="1" s="1"/>
  <c r="O1014" i="1"/>
  <c r="Y1014" i="1" s="1"/>
  <c r="N1014" i="1"/>
  <c r="U1013" i="1"/>
  <c r="T1013" i="1"/>
  <c r="S1013" i="1"/>
  <c r="Q1013" i="1"/>
  <c r="AA1013" i="1" s="1"/>
  <c r="O1013" i="1"/>
  <c r="Y1013" i="1" s="1"/>
  <c r="N1013" i="1"/>
  <c r="U1012" i="1"/>
  <c r="T1012" i="1"/>
  <c r="S1012" i="1"/>
  <c r="Q1012" i="1"/>
  <c r="AA1012" i="1" s="1"/>
  <c r="O1012" i="1"/>
  <c r="Y1012" i="1" s="1"/>
  <c r="N1012" i="1"/>
  <c r="U1011" i="1"/>
  <c r="T1011" i="1"/>
  <c r="S1011" i="1"/>
  <c r="Q1011" i="1"/>
  <c r="AA1011" i="1" s="1"/>
  <c r="O1011" i="1"/>
  <c r="Y1011" i="1" s="1"/>
  <c r="N1011" i="1"/>
  <c r="U1010" i="1"/>
  <c r="T1010" i="1"/>
  <c r="S1010" i="1"/>
  <c r="Q1010" i="1"/>
  <c r="AA1010" i="1" s="1"/>
  <c r="O1010" i="1"/>
  <c r="Y1010" i="1" s="1"/>
  <c r="N1010" i="1"/>
  <c r="U1009" i="1"/>
  <c r="AC1009" i="1" s="1"/>
  <c r="T1009" i="1"/>
  <c r="S1009" i="1"/>
  <c r="Q1009" i="1"/>
  <c r="AA1009" i="1" s="1"/>
  <c r="O1009" i="1"/>
  <c r="Y1009" i="1" s="1"/>
  <c r="N1009" i="1"/>
  <c r="U1008" i="1"/>
  <c r="T1008" i="1"/>
  <c r="S1008" i="1"/>
  <c r="Q1008" i="1"/>
  <c r="AA1008" i="1" s="1"/>
  <c r="O1008" i="1"/>
  <c r="Y1008" i="1" s="1"/>
  <c r="N1008" i="1"/>
  <c r="U1007" i="1"/>
  <c r="T1007" i="1"/>
  <c r="S1007" i="1"/>
  <c r="Q1007" i="1"/>
  <c r="AA1007" i="1" s="1"/>
  <c r="O1007" i="1"/>
  <c r="Y1007" i="1" s="1"/>
  <c r="N1007" i="1"/>
  <c r="U1006" i="1"/>
  <c r="AC1006" i="1" s="1"/>
  <c r="T1006" i="1"/>
  <c r="S1006" i="1"/>
  <c r="Q1006" i="1"/>
  <c r="AA1006" i="1" s="1"/>
  <c r="O1006" i="1"/>
  <c r="Y1006" i="1" s="1"/>
  <c r="N1006" i="1"/>
  <c r="U1005" i="1"/>
  <c r="T1005" i="1"/>
  <c r="S1005" i="1"/>
  <c r="Q1005" i="1"/>
  <c r="AA1005" i="1" s="1"/>
  <c r="O1005" i="1"/>
  <c r="Y1005" i="1" s="1"/>
  <c r="N1005" i="1"/>
  <c r="U1004" i="1"/>
  <c r="T1004" i="1"/>
  <c r="S1004" i="1"/>
  <c r="Q1004" i="1"/>
  <c r="AA1004" i="1" s="1"/>
  <c r="O1004" i="1"/>
  <c r="Y1004" i="1" s="1"/>
  <c r="N1004" i="1"/>
  <c r="W1004" i="1" l="1"/>
  <c r="AC1004" i="1"/>
  <c r="W1005" i="1"/>
  <c r="AC1005" i="1"/>
  <c r="W1007" i="1"/>
  <c r="AC1007" i="1"/>
  <c r="W1008" i="1"/>
  <c r="AC1008" i="1"/>
  <c r="W1010" i="1"/>
  <c r="AC1010" i="1"/>
  <c r="W1011" i="1"/>
  <c r="AC1011" i="1"/>
  <c r="W1012" i="1"/>
  <c r="AC1012" i="1"/>
  <c r="W1013" i="1"/>
  <c r="AC1013" i="1"/>
  <c r="W1015" i="1"/>
  <c r="AC1015" i="1"/>
  <c r="W1019" i="1"/>
  <c r="AC1019" i="1"/>
  <c r="W1020" i="1"/>
  <c r="AC1020" i="1"/>
  <c r="W1022" i="1"/>
  <c r="AC1022" i="1"/>
  <c r="W1023" i="1"/>
  <c r="AC1023" i="1"/>
  <c r="W1024" i="1"/>
  <c r="AC1024" i="1"/>
  <c r="W1026" i="1"/>
  <c r="AC1026" i="1"/>
  <c r="W1028" i="1"/>
  <c r="AC1028" i="1"/>
  <c r="W1030" i="1"/>
  <c r="AC1030" i="1"/>
  <c r="W1032" i="1"/>
  <c r="AC1032" i="1"/>
  <c r="W1034" i="1"/>
  <c r="AC1034" i="1"/>
  <c r="W1036" i="1"/>
  <c r="AC1036" i="1"/>
  <c r="W1038" i="1"/>
  <c r="AC1038" i="1"/>
  <c r="W1039" i="1"/>
  <c r="AC1039" i="1"/>
  <c r="W1040" i="1"/>
  <c r="AC1040" i="1"/>
  <c r="W1042" i="1"/>
  <c r="AC1042" i="1"/>
  <c r="W1044" i="1"/>
  <c r="AC1044" i="1"/>
  <c r="W1046" i="1"/>
  <c r="AC1046" i="1"/>
  <c r="W1047" i="1"/>
  <c r="AC1047" i="1"/>
  <c r="W1048" i="1"/>
  <c r="AC1048" i="1"/>
  <c r="W1050" i="1"/>
  <c r="AC1050" i="1"/>
  <c r="W1051" i="1"/>
  <c r="AC1051" i="1"/>
  <c r="W1052" i="1"/>
  <c r="AC1052" i="1"/>
  <c r="W1054" i="1"/>
  <c r="AC1054" i="1"/>
  <c r="W1055" i="1"/>
  <c r="AC1055" i="1"/>
  <c r="R1058" i="1"/>
  <c r="AA1058" i="1"/>
  <c r="W1059" i="1"/>
  <c r="AC1059" i="1"/>
  <c r="W1061" i="1"/>
  <c r="AC1061" i="1"/>
  <c r="W1062" i="1"/>
  <c r="AC1062" i="1"/>
  <c r="W1063" i="1"/>
  <c r="AC1063" i="1"/>
  <c r="W1064" i="1"/>
  <c r="AC1064" i="1"/>
  <c r="W1065" i="1"/>
  <c r="AC1065" i="1"/>
  <c r="W1073" i="1"/>
  <c r="AC1073" i="1"/>
  <c r="W1074" i="1"/>
  <c r="AC1074" i="1"/>
  <c r="W1075" i="1"/>
  <c r="AC1075" i="1"/>
  <c r="W1077" i="1"/>
  <c r="AC1077" i="1"/>
  <c r="W1078" i="1"/>
  <c r="AC1078" i="1"/>
  <c r="W1079" i="1"/>
  <c r="AC1079" i="1"/>
  <c r="W1081" i="1"/>
  <c r="AC1081" i="1"/>
  <c r="W1082" i="1"/>
  <c r="AC1082" i="1"/>
  <c r="W1083" i="1"/>
  <c r="AC1083" i="1"/>
  <c r="W1085" i="1"/>
  <c r="AC1085" i="1"/>
  <c r="W1086" i="1"/>
  <c r="AC1086" i="1"/>
  <c r="W1087" i="1"/>
  <c r="AC1087" i="1"/>
  <c r="W1089" i="1"/>
  <c r="AC1089" i="1"/>
  <c r="W1090" i="1"/>
  <c r="AC1090" i="1"/>
  <c r="W1091" i="1"/>
  <c r="AC1091" i="1"/>
  <c r="W1093" i="1"/>
  <c r="AC1093" i="1"/>
  <c r="W1094" i="1"/>
  <c r="AC1094" i="1"/>
  <c r="W1095" i="1"/>
  <c r="AC1095" i="1"/>
  <c r="W1097" i="1"/>
  <c r="AC1097" i="1"/>
  <c r="W1098" i="1"/>
  <c r="AC1098" i="1"/>
  <c r="W1099" i="1"/>
  <c r="AC1099" i="1"/>
  <c r="W1101" i="1"/>
  <c r="AC1101" i="1"/>
  <c r="W1102" i="1"/>
  <c r="AC1102" i="1"/>
  <c r="W1103" i="1"/>
  <c r="AC1103" i="1"/>
  <c r="W1107" i="1"/>
  <c r="AC1107" i="1"/>
  <c r="W1108" i="1"/>
  <c r="AC1108" i="1"/>
  <c r="W1109" i="1"/>
  <c r="AC1109" i="1"/>
  <c r="W1111" i="1"/>
  <c r="AC1111" i="1"/>
  <c r="W1112" i="1"/>
  <c r="AC1112" i="1"/>
  <c r="W1116" i="1"/>
  <c r="AC1116" i="1"/>
  <c r="W1117" i="1"/>
  <c r="AC1117" i="1"/>
  <c r="W1119" i="1"/>
  <c r="AC1119" i="1"/>
  <c r="W1120" i="1"/>
  <c r="AC1120" i="1"/>
  <c r="W1123" i="1"/>
  <c r="AC1123" i="1"/>
  <c r="W1124" i="1"/>
  <c r="AC1124" i="1"/>
  <c r="W1127" i="1"/>
  <c r="AC1127" i="1"/>
  <c r="W1128" i="1"/>
  <c r="AC1128" i="1"/>
  <c r="W1131" i="1"/>
  <c r="AC1131" i="1"/>
  <c r="W1132" i="1"/>
  <c r="AC1132" i="1"/>
  <c r="W1135" i="1"/>
  <c r="AC1135" i="1"/>
  <c r="W1136" i="1"/>
  <c r="AC1136" i="1"/>
  <c r="W1139" i="1"/>
  <c r="AC1139" i="1"/>
  <c r="W1140" i="1"/>
  <c r="AC1140" i="1"/>
  <c r="W1143" i="1"/>
  <c r="AC1143" i="1"/>
  <c r="W1144" i="1"/>
  <c r="AC1144" i="1"/>
  <c r="W1147" i="1"/>
  <c r="AC1147" i="1"/>
  <c r="W1148" i="1"/>
  <c r="AC1148" i="1"/>
  <c r="W1151" i="1"/>
  <c r="AC1151" i="1"/>
  <c r="W1152" i="1"/>
  <c r="AC1152" i="1"/>
  <c r="X1019" i="1"/>
  <c r="A1019" i="1" s="1"/>
  <c r="X1090" i="1"/>
  <c r="A1090" i="1" s="1"/>
  <c r="X1104" i="1"/>
  <c r="A1104" i="1" s="1"/>
  <c r="X1098" i="1"/>
  <c r="A1098" i="1" s="1"/>
  <c r="X1072" i="1"/>
  <c r="A1072" i="1" s="1"/>
  <c r="X1063" i="1"/>
  <c r="X1025" i="1"/>
  <c r="A1025" i="1" s="1"/>
  <c r="X1039" i="1"/>
  <c r="A1039" i="1" s="1"/>
  <c r="P1005" i="1"/>
  <c r="X1005" i="1"/>
  <c r="A1005" i="1" s="1"/>
  <c r="P1007" i="1"/>
  <c r="X1007" i="1"/>
  <c r="A1007" i="1" s="1"/>
  <c r="P1009" i="1"/>
  <c r="X1009" i="1"/>
  <c r="A1009" i="1" s="1"/>
  <c r="P1011" i="1"/>
  <c r="X1011" i="1"/>
  <c r="A1011" i="1" s="1"/>
  <c r="P1013" i="1"/>
  <c r="X1013" i="1"/>
  <c r="A1013" i="1" s="1"/>
  <c r="P1020" i="1"/>
  <c r="X1020" i="1"/>
  <c r="A1020" i="1" s="1"/>
  <c r="P1022" i="1"/>
  <c r="X1022" i="1"/>
  <c r="A1022" i="1" s="1"/>
  <c r="P1026" i="1"/>
  <c r="X1026" i="1"/>
  <c r="A1026" i="1" s="1"/>
  <c r="P1030" i="1"/>
  <c r="X1030" i="1"/>
  <c r="A1030" i="1" s="1"/>
  <c r="P1034" i="1"/>
  <c r="X1034" i="1"/>
  <c r="A1034" i="1" s="1"/>
  <c r="P1036" i="1"/>
  <c r="X1036" i="1"/>
  <c r="A1036" i="1" s="1"/>
  <c r="P1038" i="1"/>
  <c r="X1038" i="1"/>
  <c r="A1038" i="1" s="1"/>
  <c r="P1040" i="1"/>
  <c r="X1040" i="1"/>
  <c r="A1040" i="1" s="1"/>
  <c r="P1042" i="1"/>
  <c r="X1042" i="1"/>
  <c r="A1042" i="1" s="1"/>
  <c r="P1046" i="1"/>
  <c r="X1046" i="1"/>
  <c r="A1046" i="1" s="1"/>
  <c r="P1048" i="1"/>
  <c r="X1048" i="1"/>
  <c r="A1048" i="1" s="1"/>
  <c r="P1050" i="1"/>
  <c r="X1050" i="1"/>
  <c r="A1050" i="1" s="1"/>
  <c r="P1052" i="1"/>
  <c r="X1052" i="1"/>
  <c r="A1052" i="1" s="1"/>
  <c r="P1054" i="1"/>
  <c r="X1054" i="1"/>
  <c r="A1054" i="1" s="1"/>
  <c r="X1136" i="1"/>
  <c r="A1136" i="1" s="1"/>
  <c r="X1015" i="1"/>
  <c r="A1015" i="1" s="1"/>
  <c r="P1059" i="1"/>
  <c r="X1059" i="1"/>
  <c r="A1059" i="1" s="1"/>
  <c r="P1065" i="1"/>
  <c r="X1065" i="1"/>
  <c r="A1065" i="1" s="1"/>
  <c r="P1004" i="1"/>
  <c r="X1004" i="1"/>
  <c r="A1004" i="1" s="1"/>
  <c r="P1006" i="1"/>
  <c r="X1006" i="1"/>
  <c r="A1006" i="1" s="1"/>
  <c r="P1008" i="1"/>
  <c r="X1008" i="1"/>
  <c r="A1008" i="1" s="1"/>
  <c r="P1010" i="1"/>
  <c r="X1010" i="1"/>
  <c r="A1010" i="1" s="1"/>
  <c r="P1012" i="1"/>
  <c r="X1012" i="1"/>
  <c r="A1012" i="1" s="1"/>
  <c r="P1014" i="1"/>
  <c r="X1014" i="1"/>
  <c r="A1014" i="1" s="1"/>
  <c r="P1021" i="1"/>
  <c r="X1021" i="1"/>
  <c r="A1021" i="1" s="1"/>
  <c r="P1023" i="1"/>
  <c r="X1023" i="1"/>
  <c r="A1023" i="1" s="1"/>
  <c r="P1027" i="1"/>
  <c r="X1027" i="1"/>
  <c r="A1027" i="1" s="1"/>
  <c r="P1029" i="1"/>
  <c r="X1029" i="1"/>
  <c r="A1029" i="1" s="1"/>
  <c r="P1033" i="1"/>
  <c r="X1033" i="1"/>
  <c r="A1033" i="1" s="1"/>
  <c r="P1035" i="1"/>
  <c r="X1035" i="1"/>
  <c r="A1035" i="1" s="1"/>
  <c r="P1037" i="1"/>
  <c r="X1037" i="1"/>
  <c r="A1037" i="1" s="1"/>
  <c r="P1041" i="1"/>
  <c r="X1041" i="1"/>
  <c r="A1041" i="1" s="1"/>
  <c r="P1043" i="1"/>
  <c r="X1043" i="1"/>
  <c r="A1043" i="1" s="1"/>
  <c r="P1045" i="1"/>
  <c r="X1045" i="1"/>
  <c r="A1045" i="1" s="1"/>
  <c r="P1047" i="1"/>
  <c r="X1047" i="1"/>
  <c r="A1047" i="1" s="1"/>
  <c r="P1049" i="1"/>
  <c r="X1049" i="1"/>
  <c r="A1049" i="1" s="1"/>
  <c r="P1051" i="1"/>
  <c r="X1051" i="1"/>
  <c r="A1051" i="1" s="1"/>
  <c r="P1053" i="1"/>
  <c r="X1053" i="1"/>
  <c r="A1053" i="1" s="1"/>
  <c r="P1055" i="1"/>
  <c r="X1055" i="1"/>
  <c r="A1055" i="1" s="1"/>
  <c r="P1074" i="1"/>
  <c r="A1074" i="1"/>
  <c r="P1076" i="1"/>
  <c r="X1076" i="1"/>
  <c r="A1076" i="1" s="1"/>
  <c r="P1078" i="1"/>
  <c r="X1078" i="1"/>
  <c r="A1078" i="1" s="1"/>
  <c r="P1080" i="1"/>
  <c r="X1080" i="1"/>
  <c r="A1080" i="1" s="1"/>
  <c r="P1082" i="1"/>
  <c r="X1082" i="1"/>
  <c r="A1082" i="1" s="1"/>
  <c r="P1084" i="1"/>
  <c r="X1084" i="1"/>
  <c r="A1084" i="1" s="1"/>
  <c r="P1086" i="1"/>
  <c r="X1086" i="1"/>
  <c r="A1086" i="1" s="1"/>
  <c r="P1088" i="1"/>
  <c r="X1088" i="1"/>
  <c r="A1088" i="1" s="1"/>
  <c r="P1092" i="1"/>
  <c r="X1092" i="1"/>
  <c r="A1092" i="1" s="1"/>
  <c r="P1094" i="1"/>
  <c r="X1094" i="1"/>
  <c r="A1094" i="1" s="1"/>
  <c r="P1096" i="1"/>
  <c r="X1096" i="1"/>
  <c r="A1096" i="1" s="1"/>
  <c r="P1100" i="1"/>
  <c r="X1100" i="1"/>
  <c r="A1100" i="1" s="1"/>
  <c r="P1102" i="1"/>
  <c r="X1102" i="1"/>
  <c r="A1102" i="1" s="1"/>
  <c r="P1110" i="1"/>
  <c r="X1110" i="1"/>
  <c r="A1110" i="1" s="1"/>
  <c r="P1112" i="1"/>
  <c r="X1112" i="1"/>
  <c r="A1112" i="1" s="1"/>
  <c r="P1117" i="1"/>
  <c r="X1117" i="1"/>
  <c r="A1117" i="1" s="1"/>
  <c r="P1119" i="1"/>
  <c r="X1119" i="1"/>
  <c r="A1119" i="1" s="1"/>
  <c r="P1121" i="1"/>
  <c r="X1121" i="1"/>
  <c r="A1121" i="1" s="1"/>
  <c r="P1123" i="1"/>
  <c r="X1123" i="1"/>
  <c r="A1123" i="1" s="1"/>
  <c r="P1125" i="1"/>
  <c r="X1125" i="1"/>
  <c r="A1125" i="1" s="1"/>
  <c r="P1127" i="1"/>
  <c r="X1127" i="1"/>
  <c r="A1127" i="1" s="1"/>
  <c r="P1129" i="1"/>
  <c r="X1129" i="1"/>
  <c r="A1129" i="1" s="1"/>
  <c r="P1131" i="1"/>
  <c r="X1131" i="1"/>
  <c r="A1131" i="1" s="1"/>
  <c r="P1133" i="1"/>
  <c r="X1133" i="1"/>
  <c r="A1133" i="1" s="1"/>
  <c r="P1135" i="1"/>
  <c r="X1135" i="1"/>
  <c r="A1135" i="1" s="1"/>
  <c r="P1137" i="1"/>
  <c r="X1137" i="1"/>
  <c r="A1137" i="1" s="1"/>
  <c r="P1139" i="1"/>
  <c r="X1139" i="1"/>
  <c r="A1139" i="1" s="1"/>
  <c r="P1141" i="1"/>
  <c r="X1141" i="1"/>
  <c r="A1141" i="1" s="1"/>
  <c r="P1143" i="1"/>
  <c r="X1143" i="1"/>
  <c r="A1143" i="1" s="1"/>
  <c r="P1145" i="1"/>
  <c r="X1145" i="1"/>
  <c r="A1145" i="1" s="1"/>
  <c r="P1147" i="1"/>
  <c r="X1147" i="1"/>
  <c r="A1147" i="1" s="1"/>
  <c r="P1149" i="1"/>
  <c r="X1149" i="1"/>
  <c r="A1149" i="1" s="1"/>
  <c r="P1151" i="1"/>
  <c r="X1151" i="1"/>
  <c r="A1151" i="1" s="1"/>
  <c r="P1153" i="1"/>
  <c r="X1153" i="1"/>
  <c r="A1153" i="1" s="1"/>
  <c r="X1124" i="1"/>
  <c r="A1124" i="1" s="1"/>
  <c r="X1108" i="1"/>
  <c r="A1108" i="1" s="1"/>
  <c r="X1031" i="1"/>
  <c r="A1031" i="1" s="1"/>
  <c r="P1068" i="1"/>
  <c r="X1068" i="1"/>
  <c r="A1068" i="1" s="1"/>
  <c r="P1073" i="1"/>
  <c r="X1073" i="1"/>
  <c r="A1073" i="1" s="1"/>
  <c r="P1077" i="1"/>
  <c r="X1077" i="1"/>
  <c r="A1077" i="1" s="1"/>
  <c r="P1079" i="1"/>
  <c r="X1079" i="1"/>
  <c r="A1079" i="1" s="1"/>
  <c r="P1081" i="1"/>
  <c r="X1081" i="1"/>
  <c r="A1081" i="1" s="1"/>
  <c r="P1085" i="1"/>
  <c r="X1085" i="1"/>
  <c r="A1085" i="1" s="1"/>
  <c r="P1087" i="1"/>
  <c r="X1087" i="1"/>
  <c r="A1087" i="1" s="1"/>
  <c r="P1089" i="1"/>
  <c r="X1089" i="1"/>
  <c r="A1089" i="1" s="1"/>
  <c r="P1093" i="1"/>
  <c r="X1093" i="1"/>
  <c r="A1093" i="1" s="1"/>
  <c r="P1095" i="1"/>
  <c r="X1095" i="1"/>
  <c r="A1095" i="1" s="1"/>
  <c r="P1097" i="1"/>
  <c r="X1097" i="1"/>
  <c r="A1097" i="1" s="1"/>
  <c r="P1099" i="1"/>
  <c r="X1099" i="1"/>
  <c r="A1099" i="1" s="1"/>
  <c r="P1101" i="1"/>
  <c r="X1101" i="1"/>
  <c r="A1101" i="1" s="1"/>
  <c r="P1107" i="1"/>
  <c r="X1107" i="1"/>
  <c r="A1107" i="1" s="1"/>
  <c r="P1109" i="1"/>
  <c r="X1109" i="1"/>
  <c r="A1109" i="1" s="1"/>
  <c r="P1111" i="1"/>
  <c r="X1111" i="1"/>
  <c r="A1111" i="1" s="1"/>
  <c r="P1118" i="1"/>
  <c r="X1118" i="1"/>
  <c r="A1118" i="1" s="1"/>
  <c r="P1122" i="1"/>
  <c r="X1122" i="1"/>
  <c r="A1122" i="1" s="1"/>
  <c r="P1126" i="1"/>
  <c r="X1126" i="1"/>
  <c r="A1126" i="1" s="1"/>
  <c r="P1128" i="1"/>
  <c r="X1128" i="1"/>
  <c r="A1128" i="1" s="1"/>
  <c r="P1132" i="1"/>
  <c r="X1132" i="1"/>
  <c r="A1132" i="1" s="1"/>
  <c r="P1134" i="1"/>
  <c r="X1134" i="1"/>
  <c r="A1134" i="1" s="1"/>
  <c r="P1138" i="1"/>
  <c r="X1138" i="1"/>
  <c r="A1138" i="1" s="1"/>
  <c r="P1140" i="1"/>
  <c r="X1140" i="1"/>
  <c r="A1140" i="1" s="1"/>
  <c r="P1142" i="1"/>
  <c r="X1142" i="1"/>
  <c r="A1142" i="1" s="1"/>
  <c r="P1146" i="1"/>
  <c r="X1146" i="1"/>
  <c r="A1146" i="1" s="1"/>
  <c r="P1148" i="1"/>
  <c r="X1148" i="1"/>
  <c r="A1148" i="1" s="1"/>
  <c r="P1150" i="1"/>
  <c r="X1150" i="1"/>
  <c r="A1150" i="1" s="1"/>
  <c r="P1152" i="1"/>
  <c r="X1152" i="1"/>
  <c r="A1152" i="1" s="1"/>
  <c r="P1060" i="1"/>
  <c r="X1060" i="1"/>
  <c r="A1060" i="1" s="1"/>
  <c r="P1062" i="1"/>
  <c r="X1062" i="1"/>
  <c r="A1062" i="1" s="1"/>
  <c r="P1064" i="1"/>
  <c r="X1064" i="1"/>
  <c r="A1064" i="1" s="1"/>
  <c r="P1066" i="1"/>
  <c r="X1066" i="1"/>
  <c r="A1066" i="1" s="1"/>
  <c r="X1144" i="1"/>
  <c r="A1144" i="1" s="1"/>
  <c r="X1130" i="1"/>
  <c r="A1130" i="1" s="1"/>
  <c r="X1067" i="1"/>
  <c r="A1067" i="1" s="1"/>
  <c r="X1061" i="1"/>
  <c r="A1061" i="1" s="1"/>
  <c r="A1120" i="1"/>
  <c r="A1116" i="1"/>
  <c r="A1044" i="1"/>
  <c r="A1032" i="1"/>
  <c r="A1028" i="1"/>
  <c r="A1024" i="1"/>
  <c r="A1103" i="1"/>
  <c r="A1091" i="1"/>
  <c r="A1083" i="1"/>
  <c r="A1075" i="1"/>
  <c r="A1063" i="1"/>
  <c r="A1058" i="1"/>
  <c r="R1034" i="1"/>
  <c r="R1054" i="1"/>
  <c r="R1060" i="1"/>
  <c r="R1062" i="1"/>
  <c r="R1064" i="1"/>
  <c r="R1059" i="1"/>
  <c r="R1100" i="1"/>
  <c r="R1108" i="1"/>
  <c r="R1110" i="1"/>
  <c r="R1112" i="1"/>
  <c r="R1130" i="1"/>
  <c r="R1005" i="1"/>
  <c r="R1007" i="1"/>
  <c r="R1009" i="1"/>
  <c r="R1011" i="1"/>
  <c r="R1013" i="1"/>
  <c r="R1015" i="1"/>
  <c r="R1019" i="1"/>
  <c r="R1021" i="1"/>
  <c r="V1024" i="1"/>
  <c r="R1037" i="1"/>
  <c r="R1043" i="1"/>
  <c r="R1061" i="1"/>
  <c r="R1063" i="1"/>
  <c r="R1101" i="1"/>
  <c r="R1107" i="1"/>
  <c r="R1109" i="1"/>
  <c r="R1111" i="1"/>
  <c r="R1141" i="1"/>
  <c r="R1004" i="1"/>
  <c r="R1006" i="1"/>
  <c r="R1008" i="1"/>
  <c r="R1010" i="1"/>
  <c r="R1012" i="1"/>
  <c r="R1014" i="1"/>
  <c r="R1065" i="1"/>
  <c r="R1067" i="1"/>
  <c r="V1100" i="1"/>
  <c r="R1038" i="1"/>
  <c r="R1104" i="1"/>
  <c r="R1122" i="1"/>
  <c r="R1138" i="1"/>
  <c r="V1005" i="1"/>
  <c r="V1013" i="1"/>
  <c r="R1035" i="1"/>
  <c r="V1037" i="1"/>
  <c r="R1050" i="1"/>
  <c r="R1080" i="1"/>
  <c r="R1126" i="1"/>
  <c r="R1133" i="1"/>
  <c r="V1019" i="1"/>
  <c r="R1051" i="1"/>
  <c r="V1053" i="1"/>
  <c r="R1123" i="1"/>
  <c r="R1131" i="1"/>
  <c r="R1137" i="1"/>
  <c r="R1149" i="1"/>
  <c r="V1007" i="1"/>
  <c r="V1009" i="1"/>
  <c r="R1031" i="1"/>
  <c r="R1053" i="1"/>
  <c r="V1064" i="1"/>
  <c r="R1076" i="1"/>
  <c r="R1097" i="1"/>
  <c r="V1104" i="1"/>
  <c r="R1145" i="1"/>
  <c r="R1147" i="1"/>
  <c r="V1027" i="1"/>
  <c r="W1027" i="1"/>
  <c r="W1031" i="1"/>
  <c r="V1031" i="1"/>
  <c r="R1041" i="1"/>
  <c r="R1039" i="1"/>
  <c r="V1039" i="1"/>
  <c r="W1058" i="1"/>
  <c r="V1058" i="1"/>
  <c r="R1073" i="1"/>
  <c r="R1022" i="1"/>
  <c r="R1025" i="1"/>
  <c r="R1027" i="1"/>
  <c r="R1047" i="1"/>
  <c r="V1096" i="1"/>
  <c r="V1107" i="1"/>
  <c r="V1121" i="1"/>
  <c r="V1125" i="1"/>
  <c r="V1129" i="1"/>
  <c r="R1139" i="1"/>
  <c r="V1014" i="1"/>
  <c r="V1021" i="1"/>
  <c r="V1032" i="1"/>
  <c r="V1035" i="1"/>
  <c r="V1041" i="1"/>
  <c r="V1043" i="1"/>
  <c r="W1068" i="1"/>
  <c r="V1080" i="1"/>
  <c r="R1081" i="1"/>
  <c r="R1084" i="1"/>
  <c r="R1089" i="1"/>
  <c r="R1096" i="1"/>
  <c r="R1118" i="1"/>
  <c r="R1121" i="1"/>
  <c r="R1125" i="1"/>
  <c r="R1129" i="1"/>
  <c r="V1133" i="1"/>
  <c r="R1134" i="1"/>
  <c r="V1137" i="1"/>
  <c r="W1043" i="1"/>
  <c r="V1047" i="1"/>
  <c r="V1051" i="1"/>
  <c r="V1141" i="1"/>
  <c r="W1141" i="1"/>
  <c r="R1026" i="1"/>
  <c r="R1029" i="1"/>
  <c r="V1033" i="1"/>
  <c r="W1035" i="1"/>
  <c r="V1040" i="1"/>
  <c r="V1044" i="1"/>
  <c r="P1044" i="1"/>
  <c r="V1048" i="1"/>
  <c r="R1055" i="1"/>
  <c r="V1055" i="1"/>
  <c r="V1091" i="1"/>
  <c r="P1091" i="1"/>
  <c r="V1116" i="1"/>
  <c r="P1116" i="1"/>
  <c r="W1121" i="1"/>
  <c r="W1125" i="1"/>
  <c r="W1129" i="1"/>
  <c r="W1133" i="1"/>
  <c r="W1137" i="1"/>
  <c r="V1145" i="1"/>
  <c r="W1145" i="1"/>
  <c r="V1067" i="1"/>
  <c r="W1067" i="1"/>
  <c r="V1083" i="1"/>
  <c r="P1083" i="1"/>
  <c r="V1103" i="1"/>
  <c r="P1103" i="1"/>
  <c r="W1009" i="1"/>
  <c r="V1028" i="1"/>
  <c r="P1028" i="1"/>
  <c r="R1023" i="1"/>
  <c r="V1023" i="1"/>
  <c r="P1024" i="1"/>
  <c r="V1025" i="1"/>
  <c r="P1032" i="1"/>
  <c r="R1042" i="1"/>
  <c r="R1045" i="1"/>
  <c r="W1060" i="1"/>
  <c r="V1060" i="1"/>
  <c r="V1075" i="1"/>
  <c r="P1075" i="1"/>
  <c r="R1092" i="1"/>
  <c r="R1117" i="1"/>
  <c r="V1120" i="1"/>
  <c r="P1120" i="1"/>
  <c r="V1149" i="1"/>
  <c r="W1149" i="1"/>
  <c r="V1088" i="1"/>
  <c r="V1095" i="1"/>
  <c r="V1109" i="1"/>
  <c r="V1124" i="1"/>
  <c r="V1128" i="1"/>
  <c r="V1132" i="1"/>
  <c r="V1136" i="1"/>
  <c r="V1153" i="1"/>
  <c r="V1049" i="1"/>
  <c r="V1072" i="1"/>
  <c r="V1079" i="1"/>
  <c r="V1012" i="1"/>
  <c r="V1020" i="1"/>
  <c r="V1029" i="1"/>
  <c r="R1030" i="1"/>
  <c r="R1033" i="1"/>
  <c r="V1036" i="1"/>
  <c r="V1045" i="1"/>
  <c r="R1046" i="1"/>
  <c r="R1049" i="1"/>
  <c r="V1052" i="1"/>
  <c r="V1065" i="1"/>
  <c r="R1066" i="1"/>
  <c r="R1072" i="1"/>
  <c r="V1076" i="1"/>
  <c r="R1077" i="1"/>
  <c r="V1084" i="1"/>
  <c r="R1085" i="1"/>
  <c r="V1087" i="1"/>
  <c r="R1088" i="1"/>
  <c r="V1092" i="1"/>
  <c r="R1093" i="1"/>
  <c r="V1099" i="1"/>
  <c r="V1117" i="1"/>
  <c r="V1140" i="1"/>
  <c r="R1142" i="1"/>
  <c r="V1144" i="1"/>
  <c r="R1146" i="1"/>
  <c r="V1148" i="1"/>
  <c r="R1150" i="1"/>
  <c r="V1152" i="1"/>
  <c r="R1153" i="1"/>
  <c r="W1153" i="1"/>
  <c r="W1122" i="1"/>
  <c r="V1122" i="1"/>
  <c r="V1004" i="1"/>
  <c r="W1029" i="1"/>
  <c r="W1033" i="1"/>
  <c r="W1041" i="1"/>
  <c r="W1053" i="1"/>
  <c r="V1062" i="1"/>
  <c r="V1119" i="1"/>
  <c r="V1127" i="1"/>
  <c r="V1135" i="1"/>
  <c r="V1143" i="1"/>
  <c r="V1151" i="1"/>
  <c r="V1110" i="1"/>
  <c r="W1110" i="1"/>
  <c r="W1130" i="1"/>
  <c r="V1130" i="1"/>
  <c r="W1138" i="1"/>
  <c r="V1138" i="1"/>
  <c r="W1146" i="1"/>
  <c r="V1146" i="1"/>
  <c r="V1011" i="1"/>
  <c r="W1014" i="1"/>
  <c r="W1021" i="1"/>
  <c r="W1025" i="1"/>
  <c r="W1037" i="1"/>
  <c r="W1045" i="1"/>
  <c r="W1049" i="1"/>
  <c r="V1006" i="1"/>
  <c r="V1008" i="1"/>
  <c r="V1015" i="1"/>
  <c r="V1059" i="1"/>
  <c r="V1063" i="1"/>
  <c r="W1066" i="1"/>
  <c r="V1066" i="1"/>
  <c r="W1072" i="1"/>
  <c r="W1076" i="1"/>
  <c r="W1080" i="1"/>
  <c r="W1084" i="1"/>
  <c r="W1088" i="1"/>
  <c r="W1092" i="1"/>
  <c r="W1096" i="1"/>
  <c r="W1100" i="1"/>
  <c r="W1104" i="1"/>
  <c r="V1112" i="1"/>
  <c r="W1118" i="1"/>
  <c r="V1118" i="1"/>
  <c r="R1119" i="1"/>
  <c r="W1126" i="1"/>
  <c r="V1126" i="1"/>
  <c r="R1127" i="1"/>
  <c r="W1134" i="1"/>
  <c r="V1134" i="1"/>
  <c r="R1135" i="1"/>
  <c r="W1142" i="1"/>
  <c r="V1142" i="1"/>
  <c r="R1143" i="1"/>
  <c r="W1150" i="1"/>
  <c r="V1150" i="1"/>
  <c r="R1151" i="1"/>
  <c r="W1006" i="1"/>
  <c r="V1010" i="1"/>
  <c r="R1020" i="1"/>
  <c r="V1022" i="1"/>
  <c r="R1024" i="1"/>
  <c r="V1026" i="1"/>
  <c r="R1028" i="1"/>
  <c r="V1030" i="1"/>
  <c r="R1032" i="1"/>
  <c r="V1034" i="1"/>
  <c r="R1036" i="1"/>
  <c r="V1038" i="1"/>
  <c r="R1040" i="1"/>
  <c r="V1042" i="1"/>
  <c r="R1044" i="1"/>
  <c r="V1046" i="1"/>
  <c r="R1048" i="1"/>
  <c r="V1050" i="1"/>
  <c r="R1052" i="1"/>
  <c r="V1054" i="1"/>
  <c r="V1061" i="1"/>
  <c r="R1068" i="1"/>
  <c r="V1068" i="1"/>
  <c r="R1074" i="1"/>
  <c r="V1074" i="1"/>
  <c r="R1078" i="1"/>
  <c r="V1078" i="1"/>
  <c r="R1082" i="1"/>
  <c r="V1082" i="1"/>
  <c r="R1086" i="1"/>
  <c r="V1086" i="1"/>
  <c r="R1090" i="1"/>
  <c r="V1090" i="1"/>
  <c r="R1094" i="1"/>
  <c r="V1094" i="1"/>
  <c r="R1098" i="1"/>
  <c r="V1098" i="1"/>
  <c r="R1102" i="1"/>
  <c r="V1102" i="1"/>
  <c r="V1123" i="1"/>
  <c r="V1131" i="1"/>
  <c r="V1139" i="1"/>
  <c r="V1147" i="1"/>
  <c r="R1116" i="1"/>
  <c r="R1120" i="1"/>
  <c r="R1124" i="1"/>
  <c r="R1128" i="1"/>
  <c r="R1132" i="1"/>
  <c r="R1136" i="1"/>
  <c r="R1140" i="1"/>
  <c r="R1144" i="1"/>
  <c r="R1148" i="1"/>
  <c r="R1152" i="1"/>
  <c r="V1073" i="1"/>
  <c r="R1075" i="1"/>
  <c r="V1077" i="1"/>
  <c r="R1079" i="1"/>
  <c r="V1081" i="1"/>
  <c r="R1083" i="1"/>
  <c r="V1085" i="1"/>
  <c r="R1087" i="1"/>
  <c r="V1089" i="1"/>
  <c r="R1091" i="1"/>
  <c r="V1093" i="1"/>
  <c r="R1095" i="1"/>
  <c r="V1097" i="1"/>
  <c r="R1099" i="1"/>
  <c r="V1101" i="1"/>
  <c r="R1103" i="1"/>
  <c r="V1108" i="1"/>
  <c r="V1111" i="1"/>
  <c r="N377" i="1"/>
  <c r="O377" i="1"/>
  <c r="Y377" i="1" s="1"/>
  <c r="Q377" i="1"/>
  <c r="AA377" i="1" s="1"/>
  <c r="S377" i="1"/>
  <c r="T377" i="1"/>
  <c r="U377" i="1"/>
  <c r="AC377" i="1" s="1"/>
  <c r="N378" i="1"/>
  <c r="X378" i="1" s="1"/>
  <c r="O378" i="1"/>
  <c r="Y378" i="1" s="1"/>
  <c r="Q378" i="1"/>
  <c r="AA378" i="1" s="1"/>
  <c r="S378" i="1"/>
  <c r="T378" i="1"/>
  <c r="U378" i="1"/>
  <c r="N379" i="1"/>
  <c r="O379" i="1"/>
  <c r="Y379" i="1" s="1"/>
  <c r="Q379" i="1"/>
  <c r="AA379" i="1" s="1"/>
  <c r="S379" i="1"/>
  <c r="T379" i="1"/>
  <c r="U379" i="1"/>
  <c r="N380" i="1"/>
  <c r="O380" i="1"/>
  <c r="Y380" i="1" s="1"/>
  <c r="Q380" i="1"/>
  <c r="AA380" i="1" s="1"/>
  <c r="S380" i="1"/>
  <c r="T380" i="1"/>
  <c r="U380" i="1"/>
  <c r="N381" i="1"/>
  <c r="O381" i="1"/>
  <c r="Y381" i="1" s="1"/>
  <c r="Q381" i="1"/>
  <c r="AA381" i="1" s="1"/>
  <c r="S381" i="1"/>
  <c r="T381" i="1"/>
  <c r="U381" i="1"/>
  <c r="N382" i="1"/>
  <c r="O382" i="1"/>
  <c r="Y382" i="1" s="1"/>
  <c r="Q382" i="1"/>
  <c r="AA382" i="1" s="1"/>
  <c r="S382" i="1"/>
  <c r="T382" i="1"/>
  <c r="U382" i="1"/>
  <c r="AC382" i="1" s="1"/>
  <c r="N383" i="1"/>
  <c r="O383" i="1"/>
  <c r="Y383" i="1" s="1"/>
  <c r="Q383" i="1"/>
  <c r="AA383" i="1" s="1"/>
  <c r="S383" i="1"/>
  <c r="T383" i="1"/>
  <c r="U383" i="1"/>
  <c r="AC383" i="1" s="1"/>
  <c r="N384" i="1"/>
  <c r="X384" i="1" s="1"/>
  <c r="O384" i="1"/>
  <c r="Y384" i="1" s="1"/>
  <c r="Q384" i="1"/>
  <c r="AA384" i="1" s="1"/>
  <c r="S384" i="1"/>
  <c r="T384" i="1"/>
  <c r="U384" i="1"/>
  <c r="N385" i="1"/>
  <c r="O385" i="1"/>
  <c r="Y385" i="1" s="1"/>
  <c r="Q385" i="1"/>
  <c r="AA385" i="1" s="1"/>
  <c r="S385" i="1"/>
  <c r="T385" i="1"/>
  <c r="U385" i="1"/>
  <c r="N386" i="1"/>
  <c r="X386" i="1" s="1"/>
  <c r="O386" i="1"/>
  <c r="Y386" i="1" s="1"/>
  <c r="Q386" i="1"/>
  <c r="AA386" i="1" s="1"/>
  <c r="S386" i="1"/>
  <c r="T386" i="1"/>
  <c r="U386" i="1"/>
  <c r="N387" i="1"/>
  <c r="O387" i="1"/>
  <c r="Y387" i="1" s="1"/>
  <c r="Q387" i="1"/>
  <c r="AA387" i="1" s="1"/>
  <c r="S387" i="1"/>
  <c r="T387" i="1"/>
  <c r="U387" i="1"/>
  <c r="AC387" i="1" s="1"/>
  <c r="N388" i="1"/>
  <c r="O388" i="1"/>
  <c r="Y388" i="1" s="1"/>
  <c r="Q388" i="1"/>
  <c r="AA388" i="1" s="1"/>
  <c r="S388" i="1"/>
  <c r="T388" i="1"/>
  <c r="U388" i="1"/>
  <c r="AC388" i="1" s="1"/>
  <c r="N389" i="1"/>
  <c r="O389" i="1"/>
  <c r="Y389" i="1" s="1"/>
  <c r="Q389" i="1"/>
  <c r="AA389" i="1" s="1"/>
  <c r="S389" i="1"/>
  <c r="T389" i="1"/>
  <c r="U389" i="1"/>
  <c r="N390" i="1"/>
  <c r="O390" i="1"/>
  <c r="Y390" i="1" s="1"/>
  <c r="Q390" i="1"/>
  <c r="AA390" i="1" s="1"/>
  <c r="S390" i="1"/>
  <c r="T390" i="1"/>
  <c r="U390" i="1"/>
  <c r="AC390" i="1" s="1"/>
  <c r="N391" i="1"/>
  <c r="O391" i="1"/>
  <c r="Y391" i="1" s="1"/>
  <c r="Q391" i="1"/>
  <c r="AA391" i="1" s="1"/>
  <c r="S391" i="1"/>
  <c r="T391" i="1"/>
  <c r="U391" i="1"/>
  <c r="AC391" i="1" s="1"/>
  <c r="N392" i="1"/>
  <c r="X392" i="1" s="1"/>
  <c r="O392" i="1"/>
  <c r="Y392" i="1" s="1"/>
  <c r="Q392" i="1"/>
  <c r="AA392" i="1" s="1"/>
  <c r="S392" i="1"/>
  <c r="T392" i="1"/>
  <c r="U392" i="1"/>
  <c r="N394" i="1"/>
  <c r="O394" i="1"/>
  <c r="Y394" i="1" s="1"/>
  <c r="Q394" i="1"/>
  <c r="AA394" i="1" s="1"/>
  <c r="S394" i="1"/>
  <c r="T394" i="1"/>
  <c r="U394" i="1"/>
  <c r="AC394" i="1" s="1"/>
  <c r="N395" i="1"/>
  <c r="O395" i="1"/>
  <c r="Y395" i="1" s="1"/>
  <c r="Q395" i="1"/>
  <c r="AA395" i="1" s="1"/>
  <c r="S395" i="1"/>
  <c r="T395" i="1"/>
  <c r="U395" i="1"/>
  <c r="AC395" i="1" s="1"/>
  <c r="N396" i="1"/>
  <c r="O396" i="1"/>
  <c r="Y396" i="1" s="1"/>
  <c r="Q396" i="1"/>
  <c r="AA396" i="1" s="1"/>
  <c r="S396" i="1"/>
  <c r="T396" i="1"/>
  <c r="U396" i="1"/>
  <c r="AC396" i="1" s="1"/>
  <c r="N397" i="1"/>
  <c r="O397" i="1"/>
  <c r="Y397" i="1" s="1"/>
  <c r="Q397" i="1"/>
  <c r="AA397" i="1" s="1"/>
  <c r="S397" i="1"/>
  <c r="T397" i="1"/>
  <c r="U397" i="1"/>
  <c r="AC397" i="1" s="1"/>
  <c r="N398" i="1"/>
  <c r="O398" i="1"/>
  <c r="Y398" i="1" s="1"/>
  <c r="Q398" i="1"/>
  <c r="AA398" i="1" s="1"/>
  <c r="S398" i="1"/>
  <c r="T398" i="1"/>
  <c r="U398" i="1"/>
  <c r="AC398" i="1" s="1"/>
  <c r="N399" i="1"/>
  <c r="O399" i="1"/>
  <c r="Y399" i="1" s="1"/>
  <c r="Q399" i="1"/>
  <c r="AA399" i="1" s="1"/>
  <c r="S399" i="1"/>
  <c r="T399" i="1"/>
  <c r="U399" i="1"/>
  <c r="AC399" i="1" s="1"/>
  <c r="N400" i="1"/>
  <c r="X400" i="1" s="1"/>
  <c r="O400" i="1"/>
  <c r="Y400" i="1" s="1"/>
  <c r="Q400" i="1"/>
  <c r="AA400" i="1" s="1"/>
  <c r="S400" i="1"/>
  <c r="T400" i="1"/>
  <c r="U400" i="1"/>
  <c r="N401" i="1"/>
  <c r="O401" i="1"/>
  <c r="Y401" i="1" s="1"/>
  <c r="Q401" i="1"/>
  <c r="AA401" i="1" s="1"/>
  <c r="S401" i="1"/>
  <c r="T401" i="1"/>
  <c r="U401" i="1"/>
  <c r="AC401" i="1" s="1"/>
  <c r="N402" i="1"/>
  <c r="X402" i="1" s="1"/>
  <c r="O402" i="1"/>
  <c r="Y402" i="1" s="1"/>
  <c r="Q402" i="1"/>
  <c r="AA402" i="1" s="1"/>
  <c r="S402" i="1"/>
  <c r="T402" i="1"/>
  <c r="U402" i="1"/>
  <c r="N403" i="1"/>
  <c r="O403" i="1"/>
  <c r="Y403" i="1" s="1"/>
  <c r="Q403" i="1"/>
  <c r="AA403" i="1" s="1"/>
  <c r="S403" i="1"/>
  <c r="T403" i="1"/>
  <c r="U403" i="1"/>
  <c r="N404" i="1"/>
  <c r="O404" i="1"/>
  <c r="Y404" i="1" s="1"/>
  <c r="Q404" i="1"/>
  <c r="AA404" i="1" s="1"/>
  <c r="S404" i="1"/>
  <c r="T404" i="1"/>
  <c r="U404" i="1"/>
  <c r="N405" i="1"/>
  <c r="O405" i="1"/>
  <c r="Y405" i="1" s="1"/>
  <c r="Q405" i="1"/>
  <c r="AA405" i="1" s="1"/>
  <c r="S405" i="1"/>
  <c r="T405" i="1"/>
  <c r="U405" i="1"/>
  <c r="N406" i="1"/>
  <c r="O406" i="1"/>
  <c r="Y406" i="1" s="1"/>
  <c r="Q406" i="1"/>
  <c r="AA406" i="1" s="1"/>
  <c r="S406" i="1"/>
  <c r="T406" i="1"/>
  <c r="U406" i="1"/>
  <c r="AC406" i="1" s="1"/>
  <c r="N407" i="1"/>
  <c r="O407" i="1"/>
  <c r="Y407" i="1" s="1"/>
  <c r="Q407" i="1"/>
  <c r="AA407" i="1" s="1"/>
  <c r="S407" i="1"/>
  <c r="T407" i="1"/>
  <c r="U407" i="1"/>
  <c r="AC407" i="1" s="1"/>
  <c r="N408" i="1"/>
  <c r="X408" i="1" s="1"/>
  <c r="O408" i="1"/>
  <c r="Y408" i="1" s="1"/>
  <c r="Q408" i="1"/>
  <c r="AA408" i="1" s="1"/>
  <c r="S408" i="1"/>
  <c r="T408" i="1"/>
  <c r="U408" i="1"/>
  <c r="N409" i="1"/>
  <c r="O409" i="1"/>
  <c r="Y409" i="1" s="1"/>
  <c r="Q409" i="1"/>
  <c r="AA409" i="1" s="1"/>
  <c r="S409" i="1"/>
  <c r="T409" i="1"/>
  <c r="U409" i="1"/>
  <c r="N410" i="1"/>
  <c r="O410" i="1"/>
  <c r="Y410" i="1" s="1"/>
  <c r="Q410" i="1"/>
  <c r="AA410" i="1" s="1"/>
  <c r="S410" i="1"/>
  <c r="T410" i="1"/>
  <c r="U410" i="1"/>
  <c r="AC410" i="1" s="1"/>
  <c r="N411" i="1"/>
  <c r="O411" i="1"/>
  <c r="Y411" i="1" s="1"/>
  <c r="Q411" i="1"/>
  <c r="AA411" i="1" s="1"/>
  <c r="S411" i="1"/>
  <c r="T411" i="1"/>
  <c r="U411" i="1"/>
  <c r="AC411" i="1" s="1"/>
  <c r="N412" i="1"/>
  <c r="O412" i="1"/>
  <c r="Y412" i="1" s="1"/>
  <c r="Q412" i="1"/>
  <c r="AA412" i="1" s="1"/>
  <c r="S412" i="1"/>
  <c r="T412" i="1"/>
  <c r="U412" i="1"/>
  <c r="AC412" i="1" s="1"/>
  <c r="N413" i="1"/>
  <c r="O413" i="1"/>
  <c r="Y413" i="1" s="1"/>
  <c r="Q413" i="1"/>
  <c r="AA413" i="1" s="1"/>
  <c r="S413" i="1"/>
  <c r="T413" i="1"/>
  <c r="U413" i="1"/>
  <c r="N414" i="1"/>
  <c r="O414" i="1"/>
  <c r="Y414" i="1" s="1"/>
  <c r="Q414" i="1"/>
  <c r="AA414" i="1" s="1"/>
  <c r="S414" i="1"/>
  <c r="T414" i="1"/>
  <c r="U414" i="1"/>
  <c r="AC414" i="1" s="1"/>
  <c r="N415" i="1"/>
  <c r="O415" i="1"/>
  <c r="Y415" i="1" s="1"/>
  <c r="Q415" i="1"/>
  <c r="AA415" i="1" s="1"/>
  <c r="S415" i="1"/>
  <c r="T415" i="1"/>
  <c r="U415" i="1"/>
  <c r="AC415" i="1" s="1"/>
  <c r="N416" i="1"/>
  <c r="X416" i="1" s="1"/>
  <c r="O416" i="1"/>
  <c r="Y416" i="1" s="1"/>
  <c r="Q416" i="1"/>
  <c r="AA416" i="1" s="1"/>
  <c r="S416" i="1"/>
  <c r="T416" i="1"/>
  <c r="U416" i="1"/>
  <c r="N417" i="1"/>
  <c r="O417" i="1"/>
  <c r="Y417" i="1" s="1"/>
  <c r="Q417" i="1"/>
  <c r="AA417" i="1" s="1"/>
  <c r="S417" i="1"/>
  <c r="T417" i="1"/>
  <c r="U417" i="1"/>
  <c r="N418" i="1"/>
  <c r="O418" i="1"/>
  <c r="Y418" i="1" s="1"/>
  <c r="Q418" i="1"/>
  <c r="AA418" i="1" s="1"/>
  <c r="S418" i="1"/>
  <c r="T418" i="1"/>
  <c r="U418" i="1"/>
  <c r="N419" i="1"/>
  <c r="O419" i="1"/>
  <c r="Y419" i="1" s="1"/>
  <c r="Q419" i="1"/>
  <c r="AA419" i="1" s="1"/>
  <c r="S419" i="1"/>
  <c r="T419" i="1"/>
  <c r="U419" i="1"/>
  <c r="N420" i="1"/>
  <c r="O420" i="1"/>
  <c r="Y420" i="1" s="1"/>
  <c r="Q420" i="1"/>
  <c r="AA420" i="1" s="1"/>
  <c r="S420" i="1"/>
  <c r="T420" i="1"/>
  <c r="U420" i="1"/>
  <c r="AC420" i="1" s="1"/>
  <c r="N421" i="1"/>
  <c r="O421" i="1"/>
  <c r="Y421" i="1" s="1"/>
  <c r="Q421" i="1"/>
  <c r="AA421" i="1" s="1"/>
  <c r="S421" i="1"/>
  <c r="T421" i="1"/>
  <c r="U421" i="1"/>
  <c r="N422" i="1"/>
  <c r="O422" i="1"/>
  <c r="Y422" i="1" s="1"/>
  <c r="Q422" i="1"/>
  <c r="AA422" i="1" s="1"/>
  <c r="S422" i="1"/>
  <c r="T422" i="1"/>
  <c r="U422" i="1"/>
  <c r="AC422" i="1" s="1"/>
  <c r="N423" i="1"/>
  <c r="O423" i="1"/>
  <c r="Y423" i="1" s="1"/>
  <c r="Q423" i="1"/>
  <c r="AA423" i="1" s="1"/>
  <c r="S423" i="1"/>
  <c r="T423" i="1"/>
  <c r="U423" i="1"/>
  <c r="AC423" i="1" s="1"/>
  <c r="N424" i="1"/>
  <c r="O424" i="1"/>
  <c r="Y424" i="1" s="1"/>
  <c r="Q424" i="1"/>
  <c r="AA424" i="1" s="1"/>
  <c r="S424" i="1"/>
  <c r="T424" i="1"/>
  <c r="U424" i="1"/>
  <c r="N425" i="1"/>
  <c r="O425" i="1"/>
  <c r="Y425" i="1" s="1"/>
  <c r="Q425" i="1"/>
  <c r="AA425" i="1" s="1"/>
  <c r="S425" i="1"/>
  <c r="T425" i="1"/>
  <c r="U425" i="1"/>
  <c r="AC425" i="1" s="1"/>
  <c r="N426" i="1"/>
  <c r="O426" i="1"/>
  <c r="Y426" i="1" s="1"/>
  <c r="Q426" i="1"/>
  <c r="AA426" i="1" s="1"/>
  <c r="S426" i="1"/>
  <c r="T426" i="1"/>
  <c r="U426" i="1"/>
  <c r="AC426" i="1" s="1"/>
  <c r="N427" i="1"/>
  <c r="O427" i="1"/>
  <c r="Y427" i="1" s="1"/>
  <c r="Q427" i="1"/>
  <c r="AA427" i="1" s="1"/>
  <c r="S427" i="1"/>
  <c r="T427" i="1"/>
  <c r="U427" i="1"/>
  <c r="AC427" i="1" s="1"/>
  <c r="N428" i="1"/>
  <c r="O428" i="1"/>
  <c r="Y428" i="1" s="1"/>
  <c r="Q428" i="1"/>
  <c r="AA428" i="1" s="1"/>
  <c r="S428" i="1"/>
  <c r="T428" i="1"/>
  <c r="U428" i="1"/>
  <c r="AC428" i="1" s="1"/>
  <c r="N429" i="1"/>
  <c r="O429" i="1"/>
  <c r="Y429" i="1" s="1"/>
  <c r="Q429" i="1"/>
  <c r="AA429" i="1" s="1"/>
  <c r="S429" i="1"/>
  <c r="T429" i="1"/>
  <c r="U429" i="1"/>
  <c r="N430" i="1"/>
  <c r="O430" i="1"/>
  <c r="Y430" i="1" s="1"/>
  <c r="Q430" i="1"/>
  <c r="AA430" i="1" s="1"/>
  <c r="S430" i="1"/>
  <c r="T430" i="1"/>
  <c r="U430" i="1"/>
  <c r="AC430" i="1" s="1"/>
  <c r="N431" i="1"/>
  <c r="O431" i="1"/>
  <c r="Y431" i="1" s="1"/>
  <c r="Q431" i="1"/>
  <c r="AA431" i="1" s="1"/>
  <c r="S431" i="1"/>
  <c r="T431" i="1"/>
  <c r="U431" i="1"/>
  <c r="AC431" i="1" s="1"/>
  <c r="N432" i="1"/>
  <c r="X432" i="1" s="1"/>
  <c r="O432" i="1"/>
  <c r="Y432" i="1" s="1"/>
  <c r="Q432" i="1"/>
  <c r="AA432" i="1" s="1"/>
  <c r="S432" i="1"/>
  <c r="T432" i="1"/>
  <c r="U432" i="1"/>
  <c r="N433" i="1"/>
  <c r="O433" i="1"/>
  <c r="Y433" i="1" s="1"/>
  <c r="Q433" i="1"/>
  <c r="AA433" i="1" s="1"/>
  <c r="S433" i="1"/>
  <c r="T433" i="1"/>
  <c r="U433" i="1"/>
  <c r="N434" i="1"/>
  <c r="O434" i="1"/>
  <c r="Y434" i="1" s="1"/>
  <c r="Q434" i="1"/>
  <c r="AA434" i="1" s="1"/>
  <c r="S434" i="1"/>
  <c r="T434" i="1"/>
  <c r="U434" i="1"/>
  <c r="AC434" i="1" s="1"/>
  <c r="N435" i="1"/>
  <c r="O435" i="1"/>
  <c r="Y435" i="1" s="1"/>
  <c r="Q435" i="1"/>
  <c r="AA435" i="1" s="1"/>
  <c r="S435" i="1"/>
  <c r="T435" i="1"/>
  <c r="U435" i="1"/>
  <c r="AC435" i="1" s="1"/>
  <c r="N436" i="1"/>
  <c r="O436" i="1"/>
  <c r="Y436" i="1" s="1"/>
  <c r="Q436" i="1"/>
  <c r="AA436" i="1" s="1"/>
  <c r="S436" i="1"/>
  <c r="T436" i="1"/>
  <c r="U436" i="1"/>
  <c r="AC436" i="1" s="1"/>
  <c r="N437" i="1"/>
  <c r="O437" i="1"/>
  <c r="Y437" i="1" s="1"/>
  <c r="Q437" i="1"/>
  <c r="AA437" i="1" s="1"/>
  <c r="S437" i="1"/>
  <c r="T437" i="1"/>
  <c r="U437" i="1"/>
  <c r="AC437" i="1" s="1"/>
  <c r="N438" i="1"/>
  <c r="O438" i="1"/>
  <c r="Y438" i="1" s="1"/>
  <c r="Q438" i="1"/>
  <c r="AA438" i="1" s="1"/>
  <c r="S438" i="1"/>
  <c r="T438" i="1"/>
  <c r="U438" i="1"/>
  <c r="AC438" i="1" s="1"/>
  <c r="N439" i="1"/>
  <c r="O439" i="1"/>
  <c r="Y439" i="1" s="1"/>
  <c r="Q439" i="1"/>
  <c r="AA439" i="1" s="1"/>
  <c r="S439" i="1"/>
  <c r="T439" i="1"/>
  <c r="U439" i="1"/>
  <c r="AC439" i="1" s="1"/>
  <c r="N440" i="1"/>
  <c r="O440" i="1"/>
  <c r="Y440" i="1" s="1"/>
  <c r="Q440" i="1"/>
  <c r="AA440" i="1" s="1"/>
  <c r="S440" i="1"/>
  <c r="T440" i="1"/>
  <c r="U440" i="1"/>
  <c r="AC440" i="1" s="1"/>
  <c r="N441" i="1"/>
  <c r="O441" i="1"/>
  <c r="Y441" i="1" s="1"/>
  <c r="Q441" i="1"/>
  <c r="AA441" i="1" s="1"/>
  <c r="S441" i="1"/>
  <c r="T441" i="1"/>
  <c r="U441" i="1"/>
  <c r="N442" i="1"/>
  <c r="O442" i="1"/>
  <c r="Y442" i="1" s="1"/>
  <c r="Q442" i="1"/>
  <c r="AA442" i="1" s="1"/>
  <c r="S442" i="1"/>
  <c r="T442" i="1"/>
  <c r="U442" i="1"/>
  <c r="N443" i="1"/>
  <c r="O443" i="1"/>
  <c r="Y443" i="1" s="1"/>
  <c r="Q443" i="1"/>
  <c r="AA443" i="1" s="1"/>
  <c r="S443" i="1"/>
  <c r="T443" i="1"/>
  <c r="U443" i="1"/>
  <c r="N444" i="1"/>
  <c r="O444" i="1"/>
  <c r="Y444" i="1" s="1"/>
  <c r="Q444" i="1"/>
  <c r="AA444" i="1" s="1"/>
  <c r="S444" i="1"/>
  <c r="T444" i="1"/>
  <c r="U444" i="1"/>
  <c r="AC444" i="1" s="1"/>
  <c r="N445" i="1"/>
  <c r="O445" i="1"/>
  <c r="Y445" i="1" s="1"/>
  <c r="Q445" i="1"/>
  <c r="AA445" i="1" s="1"/>
  <c r="S445" i="1"/>
  <c r="T445" i="1"/>
  <c r="U445" i="1"/>
  <c r="N446" i="1"/>
  <c r="O446" i="1"/>
  <c r="Y446" i="1" s="1"/>
  <c r="Q446" i="1"/>
  <c r="AA446" i="1" s="1"/>
  <c r="S446" i="1"/>
  <c r="T446" i="1"/>
  <c r="U446" i="1"/>
  <c r="AC446" i="1" s="1"/>
  <c r="N447" i="1"/>
  <c r="O447" i="1"/>
  <c r="Y447" i="1" s="1"/>
  <c r="Q447" i="1"/>
  <c r="AA447" i="1" s="1"/>
  <c r="S447" i="1"/>
  <c r="T447" i="1"/>
  <c r="U447" i="1"/>
  <c r="AC447" i="1" s="1"/>
  <c r="N448" i="1"/>
  <c r="O448" i="1"/>
  <c r="Y448" i="1" s="1"/>
  <c r="Q448" i="1"/>
  <c r="AA448" i="1" s="1"/>
  <c r="S448" i="1"/>
  <c r="T448" i="1"/>
  <c r="U448" i="1"/>
  <c r="AC448" i="1" s="1"/>
  <c r="N449" i="1"/>
  <c r="O449" i="1"/>
  <c r="Y449" i="1" s="1"/>
  <c r="Q449" i="1"/>
  <c r="AA449" i="1" s="1"/>
  <c r="S449" i="1"/>
  <c r="T449" i="1"/>
  <c r="U449" i="1"/>
  <c r="N450" i="1"/>
  <c r="X450" i="1" s="1"/>
  <c r="O450" i="1"/>
  <c r="Y450" i="1" s="1"/>
  <c r="Q450" i="1"/>
  <c r="AA450" i="1" s="1"/>
  <c r="S450" i="1"/>
  <c r="T450" i="1"/>
  <c r="U450" i="1"/>
  <c r="N451" i="1"/>
  <c r="O451" i="1"/>
  <c r="Y451" i="1" s="1"/>
  <c r="Q451" i="1"/>
  <c r="AA451" i="1" s="1"/>
  <c r="S451" i="1"/>
  <c r="T451" i="1"/>
  <c r="U451" i="1"/>
  <c r="AC451" i="1" s="1"/>
  <c r="N452" i="1"/>
  <c r="X452" i="1" s="1"/>
  <c r="O452" i="1"/>
  <c r="Y452" i="1" s="1"/>
  <c r="Q452" i="1"/>
  <c r="AA452" i="1" s="1"/>
  <c r="S452" i="1"/>
  <c r="T452" i="1"/>
  <c r="U452" i="1"/>
  <c r="N453" i="1"/>
  <c r="O453" i="1"/>
  <c r="Y453" i="1" s="1"/>
  <c r="Q453" i="1"/>
  <c r="AA453" i="1" s="1"/>
  <c r="S453" i="1"/>
  <c r="T453" i="1"/>
  <c r="U453" i="1"/>
  <c r="AC453" i="1" s="1"/>
  <c r="N454" i="1"/>
  <c r="O454" i="1"/>
  <c r="Y454" i="1" s="1"/>
  <c r="Q454" i="1"/>
  <c r="AA454" i="1" s="1"/>
  <c r="S454" i="1"/>
  <c r="T454" i="1"/>
  <c r="U454" i="1"/>
  <c r="AC454" i="1" s="1"/>
  <c r="N455" i="1"/>
  <c r="O455" i="1"/>
  <c r="Y455" i="1" s="1"/>
  <c r="Q455" i="1"/>
  <c r="AA455" i="1" s="1"/>
  <c r="S455" i="1"/>
  <c r="T455" i="1"/>
  <c r="U455" i="1"/>
  <c r="AC455" i="1" s="1"/>
  <c r="N456" i="1"/>
  <c r="X456" i="1" s="1"/>
  <c r="O456" i="1"/>
  <c r="Y456" i="1" s="1"/>
  <c r="Q456" i="1"/>
  <c r="AA456" i="1" s="1"/>
  <c r="S456" i="1"/>
  <c r="T456" i="1"/>
  <c r="U456" i="1"/>
  <c r="N457" i="1"/>
  <c r="O457" i="1"/>
  <c r="Y457" i="1" s="1"/>
  <c r="Q457" i="1"/>
  <c r="AA457" i="1" s="1"/>
  <c r="S457" i="1"/>
  <c r="T457" i="1"/>
  <c r="U457" i="1"/>
  <c r="AC457" i="1" s="1"/>
  <c r="N458" i="1"/>
  <c r="O458" i="1"/>
  <c r="Y458" i="1" s="1"/>
  <c r="Q458" i="1"/>
  <c r="AA458" i="1" s="1"/>
  <c r="S458" i="1"/>
  <c r="T458" i="1"/>
  <c r="U458" i="1"/>
  <c r="AC458" i="1" s="1"/>
  <c r="N459" i="1"/>
  <c r="O459" i="1"/>
  <c r="Y459" i="1" s="1"/>
  <c r="Q459" i="1"/>
  <c r="AA459" i="1" s="1"/>
  <c r="S459" i="1"/>
  <c r="T459" i="1"/>
  <c r="U459" i="1"/>
  <c r="AC459" i="1" s="1"/>
  <c r="N460" i="1"/>
  <c r="O460" i="1"/>
  <c r="Y460" i="1" s="1"/>
  <c r="Q460" i="1"/>
  <c r="AA460" i="1" s="1"/>
  <c r="S460" i="1"/>
  <c r="T460" i="1"/>
  <c r="U460" i="1"/>
  <c r="AC460" i="1" s="1"/>
  <c r="N461" i="1"/>
  <c r="X461" i="1" s="1"/>
  <c r="O461" i="1"/>
  <c r="Y461" i="1" s="1"/>
  <c r="Q461" i="1"/>
  <c r="AA461" i="1" s="1"/>
  <c r="S461" i="1"/>
  <c r="T461" i="1"/>
  <c r="U461" i="1"/>
  <c r="N462" i="1"/>
  <c r="O462" i="1"/>
  <c r="Y462" i="1" s="1"/>
  <c r="Q462" i="1"/>
  <c r="AA462" i="1" s="1"/>
  <c r="S462" i="1"/>
  <c r="T462" i="1"/>
  <c r="U462" i="1"/>
  <c r="AC462" i="1" s="1"/>
  <c r="N463" i="1"/>
  <c r="X463" i="1" s="1"/>
  <c r="O463" i="1"/>
  <c r="Y463" i="1" s="1"/>
  <c r="Q463" i="1"/>
  <c r="AA463" i="1" s="1"/>
  <c r="S463" i="1"/>
  <c r="T463" i="1"/>
  <c r="U463" i="1"/>
  <c r="N464" i="1"/>
  <c r="O464" i="1"/>
  <c r="Y464" i="1" s="1"/>
  <c r="Q464" i="1"/>
  <c r="AA464" i="1" s="1"/>
  <c r="S464" i="1"/>
  <c r="T464" i="1"/>
  <c r="U464" i="1"/>
  <c r="N465" i="1"/>
  <c r="O465" i="1"/>
  <c r="Y465" i="1" s="1"/>
  <c r="Q465" i="1"/>
  <c r="AA465" i="1" s="1"/>
  <c r="S465" i="1"/>
  <c r="T465" i="1"/>
  <c r="U465" i="1"/>
  <c r="AC465" i="1" s="1"/>
  <c r="N466" i="1"/>
  <c r="O466" i="1"/>
  <c r="Y466" i="1" s="1"/>
  <c r="Q466" i="1"/>
  <c r="AA466" i="1" s="1"/>
  <c r="S466" i="1"/>
  <c r="T466" i="1"/>
  <c r="U466" i="1"/>
  <c r="N467" i="1"/>
  <c r="X467" i="1" s="1"/>
  <c r="O467" i="1"/>
  <c r="Y467" i="1" s="1"/>
  <c r="Q467" i="1"/>
  <c r="AA467" i="1" s="1"/>
  <c r="S467" i="1"/>
  <c r="T467" i="1"/>
  <c r="U467" i="1"/>
  <c r="N468" i="1"/>
  <c r="O468" i="1"/>
  <c r="Y468" i="1" s="1"/>
  <c r="Q468" i="1"/>
  <c r="AA468" i="1" s="1"/>
  <c r="S468" i="1"/>
  <c r="T468" i="1"/>
  <c r="U468" i="1"/>
  <c r="N469" i="1"/>
  <c r="O469" i="1"/>
  <c r="Y469" i="1" s="1"/>
  <c r="Q469" i="1"/>
  <c r="AA469" i="1" s="1"/>
  <c r="S469" i="1"/>
  <c r="T469" i="1"/>
  <c r="U469" i="1"/>
  <c r="AC469" i="1" s="1"/>
  <c r="N470" i="1"/>
  <c r="O470" i="1"/>
  <c r="Y470" i="1" s="1"/>
  <c r="Q470" i="1"/>
  <c r="AA470" i="1" s="1"/>
  <c r="S470" i="1"/>
  <c r="T470" i="1"/>
  <c r="U470" i="1"/>
  <c r="AC470" i="1" s="1"/>
  <c r="N471" i="1"/>
  <c r="O471" i="1"/>
  <c r="Y471" i="1" s="1"/>
  <c r="Q471" i="1"/>
  <c r="AA471" i="1" s="1"/>
  <c r="S471" i="1"/>
  <c r="T471" i="1"/>
  <c r="U471" i="1"/>
  <c r="AC471" i="1" s="1"/>
  <c r="N472" i="1"/>
  <c r="X472" i="1" s="1"/>
  <c r="O472" i="1"/>
  <c r="Y472" i="1" s="1"/>
  <c r="Q472" i="1"/>
  <c r="AA472" i="1" s="1"/>
  <c r="S472" i="1"/>
  <c r="T472" i="1"/>
  <c r="U472" i="1"/>
  <c r="N473" i="1"/>
  <c r="X473" i="1" s="1"/>
  <c r="O473" i="1"/>
  <c r="Y473" i="1" s="1"/>
  <c r="Q473" i="1"/>
  <c r="AA473" i="1" s="1"/>
  <c r="S473" i="1"/>
  <c r="T473" i="1"/>
  <c r="U473" i="1"/>
  <c r="N474" i="1"/>
  <c r="O474" i="1"/>
  <c r="Y474" i="1" s="1"/>
  <c r="Q474" i="1"/>
  <c r="AA474" i="1" s="1"/>
  <c r="S474" i="1"/>
  <c r="T474" i="1"/>
  <c r="U474" i="1"/>
  <c r="N475" i="1"/>
  <c r="X475" i="1" s="1"/>
  <c r="O475" i="1"/>
  <c r="Y475" i="1" s="1"/>
  <c r="Q475" i="1"/>
  <c r="AA475" i="1" s="1"/>
  <c r="S475" i="1"/>
  <c r="T475" i="1"/>
  <c r="U475" i="1"/>
  <c r="N476" i="1"/>
  <c r="O476" i="1"/>
  <c r="Y476" i="1" s="1"/>
  <c r="Q476" i="1"/>
  <c r="AA476" i="1" s="1"/>
  <c r="S476" i="1"/>
  <c r="T476" i="1"/>
  <c r="U476" i="1"/>
  <c r="N477" i="1"/>
  <c r="O477" i="1"/>
  <c r="Y477" i="1" s="1"/>
  <c r="Q477" i="1"/>
  <c r="AA477" i="1" s="1"/>
  <c r="S477" i="1"/>
  <c r="T477" i="1"/>
  <c r="U477" i="1"/>
  <c r="N478" i="1"/>
  <c r="O478" i="1"/>
  <c r="Y478" i="1" s="1"/>
  <c r="Q478" i="1"/>
  <c r="AA478" i="1" s="1"/>
  <c r="S478" i="1"/>
  <c r="T478" i="1"/>
  <c r="U478" i="1"/>
  <c r="AC478" i="1" s="1"/>
  <c r="N479" i="1"/>
  <c r="X479" i="1" s="1"/>
  <c r="O479" i="1"/>
  <c r="Y479" i="1" s="1"/>
  <c r="Q479" i="1"/>
  <c r="AA479" i="1" s="1"/>
  <c r="S479" i="1"/>
  <c r="T479" i="1"/>
  <c r="U479" i="1"/>
  <c r="N480" i="1"/>
  <c r="O480" i="1"/>
  <c r="Y480" i="1" s="1"/>
  <c r="Q480" i="1"/>
  <c r="AA480" i="1" s="1"/>
  <c r="S480" i="1"/>
  <c r="T480" i="1"/>
  <c r="U480" i="1"/>
  <c r="N481" i="1"/>
  <c r="O481" i="1"/>
  <c r="Y481" i="1" s="1"/>
  <c r="Q481" i="1"/>
  <c r="AA481" i="1" s="1"/>
  <c r="S481" i="1"/>
  <c r="T481" i="1"/>
  <c r="U481" i="1"/>
  <c r="N482" i="1"/>
  <c r="O482" i="1"/>
  <c r="Y482" i="1" s="1"/>
  <c r="Q482" i="1"/>
  <c r="AA482" i="1" s="1"/>
  <c r="S482" i="1"/>
  <c r="T482" i="1"/>
  <c r="U482" i="1"/>
  <c r="AC482" i="1" s="1"/>
  <c r="N483" i="1"/>
  <c r="O483" i="1"/>
  <c r="Y483" i="1" s="1"/>
  <c r="Q483" i="1"/>
  <c r="AA483" i="1" s="1"/>
  <c r="S483" i="1"/>
  <c r="T483" i="1"/>
  <c r="U483" i="1"/>
  <c r="AC483" i="1" s="1"/>
  <c r="N484" i="1"/>
  <c r="O484" i="1"/>
  <c r="Y484" i="1" s="1"/>
  <c r="Q484" i="1"/>
  <c r="AA484" i="1" s="1"/>
  <c r="S484" i="1"/>
  <c r="T484" i="1"/>
  <c r="U484" i="1"/>
  <c r="AC484" i="1" s="1"/>
  <c r="N485" i="1"/>
  <c r="O485" i="1"/>
  <c r="Y485" i="1" s="1"/>
  <c r="Q485" i="1"/>
  <c r="AA485" i="1" s="1"/>
  <c r="S485" i="1"/>
  <c r="T485" i="1"/>
  <c r="U485" i="1"/>
  <c r="AC485" i="1" s="1"/>
  <c r="N486" i="1"/>
  <c r="O486" i="1"/>
  <c r="Y486" i="1" s="1"/>
  <c r="Q486" i="1"/>
  <c r="AA486" i="1" s="1"/>
  <c r="S486" i="1"/>
  <c r="T486" i="1"/>
  <c r="U486" i="1"/>
  <c r="AC486" i="1" s="1"/>
  <c r="N487" i="1"/>
  <c r="O487" i="1"/>
  <c r="Y487" i="1" s="1"/>
  <c r="Q487" i="1"/>
  <c r="AA487" i="1" s="1"/>
  <c r="S487" i="1"/>
  <c r="T487" i="1"/>
  <c r="U487" i="1"/>
  <c r="AC487" i="1" s="1"/>
  <c r="N488" i="1"/>
  <c r="X488" i="1" s="1"/>
  <c r="O488" i="1"/>
  <c r="Y488" i="1" s="1"/>
  <c r="Q488" i="1"/>
  <c r="AA488" i="1" s="1"/>
  <c r="S488" i="1"/>
  <c r="T488" i="1"/>
  <c r="U488" i="1"/>
  <c r="N489" i="1"/>
  <c r="O489" i="1"/>
  <c r="Y489" i="1" s="1"/>
  <c r="Q489" i="1"/>
  <c r="AA489" i="1" s="1"/>
  <c r="S489" i="1"/>
  <c r="T489" i="1"/>
  <c r="U489" i="1"/>
  <c r="N490" i="1"/>
  <c r="O490" i="1"/>
  <c r="Y490" i="1" s="1"/>
  <c r="Q490" i="1"/>
  <c r="AA490" i="1" s="1"/>
  <c r="S490" i="1"/>
  <c r="T490" i="1"/>
  <c r="U490" i="1"/>
  <c r="N491" i="1"/>
  <c r="X491" i="1" s="1"/>
  <c r="O491" i="1"/>
  <c r="Y491" i="1" s="1"/>
  <c r="Q491" i="1"/>
  <c r="AA491" i="1" s="1"/>
  <c r="S491" i="1"/>
  <c r="T491" i="1"/>
  <c r="U491" i="1"/>
  <c r="N492" i="1"/>
  <c r="O492" i="1"/>
  <c r="Y492" i="1" s="1"/>
  <c r="Q492" i="1"/>
  <c r="AA492" i="1" s="1"/>
  <c r="S492" i="1"/>
  <c r="T492" i="1"/>
  <c r="U492" i="1"/>
  <c r="AC492" i="1" s="1"/>
  <c r="N493" i="1"/>
  <c r="X493" i="1" s="1"/>
  <c r="O493" i="1"/>
  <c r="Y493" i="1" s="1"/>
  <c r="Q493" i="1"/>
  <c r="AA493" i="1" s="1"/>
  <c r="S493" i="1"/>
  <c r="T493" i="1"/>
  <c r="U493" i="1"/>
  <c r="N494" i="1"/>
  <c r="O494" i="1"/>
  <c r="Y494" i="1" s="1"/>
  <c r="Q494" i="1"/>
  <c r="AA494" i="1" s="1"/>
  <c r="S494" i="1"/>
  <c r="T494" i="1"/>
  <c r="U494" i="1"/>
  <c r="AC494" i="1" s="1"/>
  <c r="N495" i="1"/>
  <c r="O495" i="1"/>
  <c r="Y495" i="1" s="1"/>
  <c r="Q495" i="1"/>
  <c r="AA495" i="1" s="1"/>
  <c r="S495" i="1"/>
  <c r="T495" i="1"/>
  <c r="U495" i="1"/>
  <c r="AC495" i="1" s="1"/>
  <c r="N496" i="1"/>
  <c r="X496" i="1" s="1"/>
  <c r="O496" i="1"/>
  <c r="Y496" i="1" s="1"/>
  <c r="Q496" i="1"/>
  <c r="AA496" i="1" s="1"/>
  <c r="S496" i="1"/>
  <c r="T496" i="1"/>
  <c r="U496" i="1"/>
  <c r="N497" i="1"/>
  <c r="X497" i="1" s="1"/>
  <c r="O497" i="1"/>
  <c r="Y497" i="1" s="1"/>
  <c r="Q497" i="1"/>
  <c r="AA497" i="1" s="1"/>
  <c r="S497" i="1"/>
  <c r="T497" i="1"/>
  <c r="U497" i="1"/>
  <c r="N498" i="1"/>
  <c r="O498" i="1"/>
  <c r="Y498" i="1" s="1"/>
  <c r="Q498" i="1"/>
  <c r="AA498" i="1" s="1"/>
  <c r="S498" i="1"/>
  <c r="T498" i="1"/>
  <c r="U498" i="1"/>
  <c r="AC498" i="1" s="1"/>
  <c r="N499" i="1"/>
  <c r="O499" i="1"/>
  <c r="Y499" i="1" s="1"/>
  <c r="Q499" i="1"/>
  <c r="AA499" i="1" s="1"/>
  <c r="S499" i="1"/>
  <c r="T499" i="1"/>
  <c r="U499" i="1"/>
  <c r="AC499" i="1" s="1"/>
  <c r="N500" i="1"/>
  <c r="X500" i="1" s="1"/>
  <c r="O500" i="1"/>
  <c r="Y500" i="1" s="1"/>
  <c r="Q500" i="1"/>
  <c r="AA500" i="1" s="1"/>
  <c r="S500" i="1"/>
  <c r="T500" i="1"/>
  <c r="U500" i="1"/>
  <c r="N501" i="1"/>
  <c r="X501" i="1" s="1"/>
  <c r="O501" i="1"/>
  <c r="Y501" i="1" s="1"/>
  <c r="Q501" i="1"/>
  <c r="AA501" i="1" s="1"/>
  <c r="S501" i="1"/>
  <c r="T501" i="1"/>
  <c r="U501" i="1"/>
  <c r="N502" i="1"/>
  <c r="O502" i="1"/>
  <c r="Y502" i="1" s="1"/>
  <c r="Q502" i="1"/>
  <c r="AA502" i="1" s="1"/>
  <c r="S502" i="1"/>
  <c r="T502" i="1"/>
  <c r="U502" i="1"/>
  <c r="N503" i="1"/>
  <c r="X503" i="1" s="1"/>
  <c r="O503" i="1"/>
  <c r="Y503" i="1" s="1"/>
  <c r="Q503" i="1"/>
  <c r="AA503" i="1" s="1"/>
  <c r="S503" i="1"/>
  <c r="T503" i="1"/>
  <c r="U503" i="1"/>
  <c r="N504" i="1"/>
  <c r="O504" i="1"/>
  <c r="Y504" i="1" s="1"/>
  <c r="Q504" i="1"/>
  <c r="AA504" i="1" s="1"/>
  <c r="S504" i="1"/>
  <c r="T504" i="1"/>
  <c r="U504" i="1"/>
  <c r="N505" i="1"/>
  <c r="O505" i="1"/>
  <c r="Y505" i="1" s="1"/>
  <c r="Q505" i="1"/>
  <c r="AA505" i="1" s="1"/>
  <c r="S505" i="1"/>
  <c r="T505" i="1"/>
  <c r="U505" i="1"/>
  <c r="N506" i="1"/>
  <c r="O506" i="1"/>
  <c r="Y506" i="1" s="1"/>
  <c r="Q506" i="1"/>
  <c r="AA506" i="1" s="1"/>
  <c r="S506" i="1"/>
  <c r="T506" i="1"/>
  <c r="U506" i="1"/>
  <c r="AC506" i="1" s="1"/>
  <c r="N507" i="1"/>
  <c r="X507" i="1" s="1"/>
  <c r="O507" i="1"/>
  <c r="Y507" i="1" s="1"/>
  <c r="Q507" i="1"/>
  <c r="AA507" i="1" s="1"/>
  <c r="S507" i="1"/>
  <c r="T507" i="1"/>
  <c r="U507" i="1"/>
  <c r="N508" i="1"/>
  <c r="O508" i="1"/>
  <c r="Y508" i="1" s="1"/>
  <c r="Q508" i="1"/>
  <c r="AA508" i="1" s="1"/>
  <c r="S508" i="1"/>
  <c r="T508" i="1"/>
  <c r="U508" i="1"/>
  <c r="AC508" i="1" s="1"/>
  <c r="N509" i="1"/>
  <c r="O509" i="1"/>
  <c r="Y509" i="1" s="1"/>
  <c r="Q509" i="1"/>
  <c r="AA509" i="1" s="1"/>
  <c r="S509" i="1"/>
  <c r="T509" i="1"/>
  <c r="U509" i="1"/>
  <c r="AC509" i="1" s="1"/>
  <c r="N510" i="1"/>
  <c r="O510" i="1"/>
  <c r="Y510" i="1" s="1"/>
  <c r="Q510" i="1"/>
  <c r="AA510" i="1" s="1"/>
  <c r="S510" i="1"/>
  <c r="T510" i="1"/>
  <c r="U510" i="1"/>
  <c r="N511" i="1"/>
  <c r="X511" i="1" s="1"/>
  <c r="O511" i="1"/>
  <c r="Y511" i="1" s="1"/>
  <c r="Q511" i="1"/>
  <c r="AA511" i="1" s="1"/>
  <c r="S511" i="1"/>
  <c r="T511" i="1"/>
  <c r="U511" i="1"/>
  <c r="N512" i="1"/>
  <c r="O512" i="1"/>
  <c r="Y512" i="1" s="1"/>
  <c r="Q512" i="1"/>
  <c r="AA512" i="1" s="1"/>
  <c r="S512" i="1"/>
  <c r="T512" i="1"/>
  <c r="U512" i="1"/>
  <c r="N513" i="1"/>
  <c r="O513" i="1"/>
  <c r="Y513" i="1" s="1"/>
  <c r="Q513" i="1"/>
  <c r="AA513" i="1" s="1"/>
  <c r="S513" i="1"/>
  <c r="T513" i="1"/>
  <c r="U513" i="1"/>
  <c r="N514" i="1"/>
  <c r="O514" i="1"/>
  <c r="Y514" i="1" s="1"/>
  <c r="Q514" i="1"/>
  <c r="AA514" i="1" s="1"/>
  <c r="S514" i="1"/>
  <c r="T514" i="1"/>
  <c r="U514" i="1"/>
  <c r="AC514" i="1" s="1"/>
  <c r="N515" i="1"/>
  <c r="O515" i="1"/>
  <c r="Y515" i="1" s="1"/>
  <c r="Q515" i="1"/>
  <c r="AA515" i="1" s="1"/>
  <c r="S515" i="1"/>
  <c r="T515" i="1"/>
  <c r="U515" i="1"/>
  <c r="AC515" i="1" s="1"/>
  <c r="N516" i="1"/>
  <c r="O516" i="1"/>
  <c r="Y516" i="1" s="1"/>
  <c r="Q516" i="1"/>
  <c r="AA516" i="1" s="1"/>
  <c r="S516" i="1"/>
  <c r="T516" i="1"/>
  <c r="U516" i="1"/>
  <c r="AC516" i="1" s="1"/>
  <c r="N517" i="1"/>
  <c r="O517" i="1"/>
  <c r="Y517" i="1" s="1"/>
  <c r="Q517" i="1"/>
  <c r="AA517" i="1" s="1"/>
  <c r="S517" i="1"/>
  <c r="T517" i="1"/>
  <c r="U517" i="1"/>
  <c r="N518" i="1"/>
  <c r="O518" i="1"/>
  <c r="Y518" i="1" s="1"/>
  <c r="Q518" i="1"/>
  <c r="AA518" i="1" s="1"/>
  <c r="S518" i="1"/>
  <c r="T518" i="1"/>
  <c r="U518" i="1"/>
  <c r="AC518" i="1" s="1"/>
  <c r="N519" i="1"/>
  <c r="O519" i="1"/>
  <c r="Y519" i="1" s="1"/>
  <c r="Q519" i="1"/>
  <c r="AA519" i="1" s="1"/>
  <c r="S519" i="1"/>
  <c r="T519" i="1"/>
  <c r="U519" i="1"/>
  <c r="AC519" i="1" s="1"/>
  <c r="N520" i="1"/>
  <c r="O520" i="1"/>
  <c r="Y520" i="1" s="1"/>
  <c r="Q520" i="1"/>
  <c r="AA520" i="1" s="1"/>
  <c r="S520" i="1"/>
  <c r="T520" i="1"/>
  <c r="U520" i="1"/>
  <c r="AC520" i="1" s="1"/>
  <c r="N521" i="1"/>
  <c r="O521" i="1"/>
  <c r="Y521" i="1" s="1"/>
  <c r="Q521" i="1"/>
  <c r="AA521" i="1" s="1"/>
  <c r="S521" i="1"/>
  <c r="T521" i="1"/>
  <c r="U521" i="1"/>
  <c r="N522" i="1"/>
  <c r="O522" i="1"/>
  <c r="Y522" i="1" s="1"/>
  <c r="Q522" i="1"/>
  <c r="AA522" i="1" s="1"/>
  <c r="S522" i="1"/>
  <c r="T522" i="1"/>
  <c r="U522" i="1"/>
  <c r="AC522" i="1" s="1"/>
  <c r="N523" i="1"/>
  <c r="O523" i="1"/>
  <c r="Y523" i="1" s="1"/>
  <c r="Q523" i="1"/>
  <c r="AA523" i="1" s="1"/>
  <c r="S523" i="1"/>
  <c r="T523" i="1"/>
  <c r="U523" i="1"/>
  <c r="AC523" i="1" s="1"/>
  <c r="N524" i="1"/>
  <c r="O524" i="1"/>
  <c r="Y524" i="1" s="1"/>
  <c r="Q524" i="1"/>
  <c r="AA524" i="1" s="1"/>
  <c r="S524" i="1"/>
  <c r="T524" i="1"/>
  <c r="U524" i="1"/>
  <c r="AC524" i="1" s="1"/>
  <c r="N525" i="1"/>
  <c r="O525" i="1"/>
  <c r="Y525" i="1" s="1"/>
  <c r="Q525" i="1"/>
  <c r="AA525" i="1" s="1"/>
  <c r="S525" i="1"/>
  <c r="T525" i="1"/>
  <c r="U525" i="1"/>
  <c r="N526" i="1"/>
  <c r="O526" i="1"/>
  <c r="Y526" i="1" s="1"/>
  <c r="Q526" i="1"/>
  <c r="AA526" i="1" s="1"/>
  <c r="S526" i="1"/>
  <c r="T526" i="1"/>
  <c r="U526" i="1"/>
  <c r="AC526" i="1" s="1"/>
  <c r="N527" i="1"/>
  <c r="X527" i="1" s="1"/>
  <c r="O527" i="1"/>
  <c r="Y527" i="1" s="1"/>
  <c r="Q527" i="1"/>
  <c r="AA527" i="1" s="1"/>
  <c r="S527" i="1"/>
  <c r="T527" i="1"/>
  <c r="U527" i="1"/>
  <c r="N528" i="1"/>
  <c r="O528" i="1"/>
  <c r="Y528" i="1" s="1"/>
  <c r="Q528" i="1"/>
  <c r="AA528" i="1" s="1"/>
  <c r="S528" i="1"/>
  <c r="T528" i="1"/>
  <c r="U528" i="1"/>
  <c r="N529" i="1"/>
  <c r="O529" i="1"/>
  <c r="Y529" i="1" s="1"/>
  <c r="Q529" i="1"/>
  <c r="AA529" i="1" s="1"/>
  <c r="S529" i="1"/>
  <c r="T529" i="1"/>
  <c r="U529" i="1"/>
  <c r="N530" i="1"/>
  <c r="O530" i="1"/>
  <c r="Y530" i="1" s="1"/>
  <c r="Q530" i="1"/>
  <c r="AA530" i="1" s="1"/>
  <c r="S530" i="1"/>
  <c r="T530" i="1"/>
  <c r="U530" i="1"/>
  <c r="N531" i="1"/>
  <c r="O531" i="1"/>
  <c r="Y531" i="1" s="1"/>
  <c r="Q531" i="1"/>
  <c r="AA531" i="1" s="1"/>
  <c r="S531" i="1"/>
  <c r="T531" i="1"/>
  <c r="U531" i="1"/>
  <c r="AC531" i="1" s="1"/>
  <c r="N532" i="1"/>
  <c r="X532" i="1" s="1"/>
  <c r="O532" i="1"/>
  <c r="Y532" i="1" s="1"/>
  <c r="Q532" i="1"/>
  <c r="AA532" i="1" s="1"/>
  <c r="S532" i="1"/>
  <c r="T532" i="1"/>
  <c r="U532" i="1"/>
  <c r="N533" i="1"/>
  <c r="O533" i="1"/>
  <c r="Y533" i="1" s="1"/>
  <c r="Q533" i="1"/>
  <c r="AA533" i="1" s="1"/>
  <c r="S533" i="1"/>
  <c r="T533" i="1"/>
  <c r="U533" i="1"/>
  <c r="N534" i="1"/>
  <c r="O534" i="1"/>
  <c r="Y534" i="1" s="1"/>
  <c r="Q534" i="1"/>
  <c r="AA534" i="1" s="1"/>
  <c r="S534" i="1"/>
  <c r="T534" i="1"/>
  <c r="U534" i="1"/>
  <c r="N535" i="1"/>
  <c r="O535" i="1"/>
  <c r="Y535" i="1" s="1"/>
  <c r="Q535" i="1"/>
  <c r="AA535" i="1" s="1"/>
  <c r="S535" i="1"/>
  <c r="T535" i="1"/>
  <c r="U535" i="1"/>
  <c r="AC535" i="1" s="1"/>
  <c r="N536" i="1"/>
  <c r="O536" i="1"/>
  <c r="Y536" i="1" s="1"/>
  <c r="Q536" i="1"/>
  <c r="AA536" i="1" s="1"/>
  <c r="S536" i="1"/>
  <c r="T536" i="1"/>
  <c r="U536" i="1"/>
  <c r="AC536" i="1" s="1"/>
  <c r="N537" i="1"/>
  <c r="O537" i="1"/>
  <c r="Y537" i="1" s="1"/>
  <c r="Q537" i="1"/>
  <c r="AA537" i="1" s="1"/>
  <c r="S537" i="1"/>
  <c r="T537" i="1"/>
  <c r="U537" i="1"/>
  <c r="N538" i="1"/>
  <c r="O538" i="1"/>
  <c r="Y538" i="1" s="1"/>
  <c r="Q538" i="1"/>
  <c r="AA538" i="1" s="1"/>
  <c r="S538" i="1"/>
  <c r="T538" i="1"/>
  <c r="U538" i="1"/>
  <c r="AC538" i="1" s="1"/>
  <c r="N539" i="1"/>
  <c r="O539" i="1"/>
  <c r="Y539" i="1" s="1"/>
  <c r="Q539" i="1"/>
  <c r="AA539" i="1" s="1"/>
  <c r="S539" i="1"/>
  <c r="T539" i="1"/>
  <c r="U539" i="1"/>
  <c r="AC539" i="1" s="1"/>
  <c r="N540" i="1"/>
  <c r="X540" i="1" s="1"/>
  <c r="O540" i="1"/>
  <c r="Y540" i="1" s="1"/>
  <c r="Q540" i="1"/>
  <c r="AA540" i="1" s="1"/>
  <c r="S540" i="1"/>
  <c r="T540" i="1"/>
  <c r="U540" i="1"/>
  <c r="N541" i="1"/>
  <c r="X541" i="1" s="1"/>
  <c r="O541" i="1"/>
  <c r="Y541" i="1" s="1"/>
  <c r="Q541" i="1"/>
  <c r="AA541" i="1" s="1"/>
  <c r="S541" i="1"/>
  <c r="T541" i="1"/>
  <c r="U541" i="1"/>
  <c r="N542" i="1"/>
  <c r="O542" i="1"/>
  <c r="Y542" i="1" s="1"/>
  <c r="Q542" i="1"/>
  <c r="AA542" i="1" s="1"/>
  <c r="S542" i="1"/>
  <c r="T542" i="1"/>
  <c r="U542" i="1"/>
  <c r="AC542" i="1" s="1"/>
  <c r="N543" i="1"/>
  <c r="O543" i="1"/>
  <c r="Y543" i="1" s="1"/>
  <c r="Q543" i="1"/>
  <c r="AA543" i="1" s="1"/>
  <c r="S543" i="1"/>
  <c r="T543" i="1"/>
  <c r="U543" i="1"/>
  <c r="AC543" i="1" s="1"/>
  <c r="N544" i="1"/>
  <c r="X544" i="1" s="1"/>
  <c r="O544" i="1"/>
  <c r="Y544" i="1" s="1"/>
  <c r="Q544" i="1"/>
  <c r="AA544" i="1" s="1"/>
  <c r="S544" i="1"/>
  <c r="T544" i="1"/>
  <c r="U544" i="1"/>
  <c r="N545" i="1"/>
  <c r="O545" i="1"/>
  <c r="Y545" i="1" s="1"/>
  <c r="Q545" i="1"/>
  <c r="AA545" i="1" s="1"/>
  <c r="S545" i="1"/>
  <c r="T545" i="1"/>
  <c r="U545" i="1"/>
  <c r="AC545" i="1" s="1"/>
  <c r="N546" i="1"/>
  <c r="O546" i="1"/>
  <c r="Y546" i="1" s="1"/>
  <c r="Q546" i="1"/>
  <c r="AA546" i="1" s="1"/>
  <c r="S546" i="1"/>
  <c r="T546" i="1"/>
  <c r="U546" i="1"/>
  <c r="AC546" i="1" s="1"/>
  <c r="N547" i="1"/>
  <c r="O547" i="1"/>
  <c r="Y547" i="1" s="1"/>
  <c r="Q547" i="1"/>
  <c r="AA547" i="1" s="1"/>
  <c r="S547" i="1"/>
  <c r="T547" i="1"/>
  <c r="U547" i="1"/>
  <c r="AC547" i="1" s="1"/>
  <c r="N548" i="1"/>
  <c r="O548" i="1"/>
  <c r="Y548" i="1" s="1"/>
  <c r="Q548" i="1"/>
  <c r="AA548" i="1" s="1"/>
  <c r="S548" i="1"/>
  <c r="T548" i="1"/>
  <c r="U548" i="1"/>
  <c r="N549" i="1"/>
  <c r="O549" i="1"/>
  <c r="Y549" i="1" s="1"/>
  <c r="Q549" i="1"/>
  <c r="AA549" i="1" s="1"/>
  <c r="S549" i="1"/>
  <c r="T549" i="1"/>
  <c r="U549" i="1"/>
  <c r="AC549" i="1" s="1"/>
  <c r="N550" i="1"/>
  <c r="O550" i="1"/>
  <c r="Y550" i="1" s="1"/>
  <c r="Q550" i="1"/>
  <c r="AA550" i="1" s="1"/>
  <c r="S550" i="1"/>
  <c r="T550" i="1"/>
  <c r="U550" i="1"/>
  <c r="N551" i="1"/>
  <c r="O551" i="1"/>
  <c r="Y551" i="1" s="1"/>
  <c r="Q551" i="1"/>
  <c r="AA551" i="1" s="1"/>
  <c r="S551" i="1"/>
  <c r="T551" i="1"/>
  <c r="U551" i="1"/>
  <c r="N552" i="1"/>
  <c r="O552" i="1"/>
  <c r="Y552" i="1" s="1"/>
  <c r="Q552" i="1"/>
  <c r="AA552" i="1" s="1"/>
  <c r="S552" i="1"/>
  <c r="T552" i="1"/>
  <c r="U552" i="1"/>
  <c r="AC552" i="1" s="1"/>
  <c r="N553" i="1"/>
  <c r="X553" i="1" s="1"/>
  <c r="O553" i="1"/>
  <c r="Y553" i="1" s="1"/>
  <c r="Q553" i="1"/>
  <c r="AA553" i="1" s="1"/>
  <c r="S553" i="1"/>
  <c r="T553" i="1"/>
  <c r="U553" i="1"/>
  <c r="N554" i="1"/>
  <c r="O554" i="1"/>
  <c r="Y554" i="1" s="1"/>
  <c r="Q554" i="1"/>
  <c r="AA554" i="1" s="1"/>
  <c r="S554" i="1"/>
  <c r="T554" i="1"/>
  <c r="U554" i="1"/>
  <c r="AC554" i="1" s="1"/>
  <c r="N555" i="1"/>
  <c r="O555" i="1"/>
  <c r="Y555" i="1" s="1"/>
  <c r="Q555" i="1"/>
  <c r="AA555" i="1" s="1"/>
  <c r="S555" i="1"/>
  <c r="T555" i="1"/>
  <c r="U555" i="1"/>
  <c r="N556" i="1"/>
  <c r="O556" i="1"/>
  <c r="Y556" i="1" s="1"/>
  <c r="Q556" i="1"/>
  <c r="AA556" i="1" s="1"/>
  <c r="S556" i="1"/>
  <c r="T556" i="1"/>
  <c r="U556" i="1"/>
  <c r="N557" i="1"/>
  <c r="O557" i="1"/>
  <c r="Y557" i="1" s="1"/>
  <c r="Q557" i="1"/>
  <c r="AA557" i="1" s="1"/>
  <c r="S557" i="1"/>
  <c r="T557" i="1"/>
  <c r="U557" i="1"/>
  <c r="N558" i="1"/>
  <c r="O558" i="1"/>
  <c r="Y558" i="1" s="1"/>
  <c r="Q558" i="1"/>
  <c r="AA558" i="1" s="1"/>
  <c r="S558" i="1"/>
  <c r="T558" i="1"/>
  <c r="U558" i="1"/>
  <c r="AC558" i="1" s="1"/>
  <c r="N559" i="1"/>
  <c r="O559" i="1"/>
  <c r="Y559" i="1" s="1"/>
  <c r="Q559" i="1"/>
  <c r="AA559" i="1" s="1"/>
  <c r="S559" i="1"/>
  <c r="T559" i="1"/>
  <c r="U559" i="1"/>
  <c r="N560" i="1"/>
  <c r="O560" i="1"/>
  <c r="Y560" i="1" s="1"/>
  <c r="Q560" i="1"/>
  <c r="AA560" i="1" s="1"/>
  <c r="S560" i="1"/>
  <c r="T560" i="1"/>
  <c r="U560" i="1"/>
  <c r="AC560" i="1" s="1"/>
  <c r="N561" i="1"/>
  <c r="O561" i="1"/>
  <c r="Y561" i="1" s="1"/>
  <c r="Q561" i="1"/>
  <c r="AA561" i="1" s="1"/>
  <c r="S561" i="1"/>
  <c r="T561" i="1"/>
  <c r="U561" i="1"/>
  <c r="N562" i="1"/>
  <c r="O562" i="1"/>
  <c r="Y562" i="1" s="1"/>
  <c r="Q562" i="1"/>
  <c r="AA562" i="1" s="1"/>
  <c r="S562" i="1"/>
  <c r="T562" i="1"/>
  <c r="U562" i="1"/>
  <c r="AC562" i="1" s="1"/>
  <c r="N563" i="1"/>
  <c r="O563" i="1"/>
  <c r="Y563" i="1" s="1"/>
  <c r="Q563" i="1"/>
  <c r="AA563" i="1" s="1"/>
  <c r="S563" i="1"/>
  <c r="T563" i="1"/>
  <c r="U563" i="1"/>
  <c r="AC563" i="1" s="1"/>
  <c r="N564" i="1"/>
  <c r="X564" i="1" s="1"/>
  <c r="O564" i="1"/>
  <c r="Y564" i="1" s="1"/>
  <c r="Q564" i="1"/>
  <c r="AA564" i="1" s="1"/>
  <c r="S564" i="1"/>
  <c r="T564" i="1"/>
  <c r="U564" i="1"/>
  <c r="N565" i="1"/>
  <c r="O565" i="1"/>
  <c r="Y565" i="1" s="1"/>
  <c r="Q565" i="1"/>
  <c r="AA565" i="1" s="1"/>
  <c r="S565" i="1"/>
  <c r="T565" i="1"/>
  <c r="U565" i="1"/>
  <c r="N566" i="1"/>
  <c r="O566" i="1"/>
  <c r="Y566" i="1" s="1"/>
  <c r="Q566" i="1"/>
  <c r="AA566" i="1" s="1"/>
  <c r="S566" i="1"/>
  <c r="T566" i="1"/>
  <c r="U566" i="1"/>
  <c r="AC566" i="1" s="1"/>
  <c r="N567" i="1"/>
  <c r="O567" i="1"/>
  <c r="Y567" i="1" s="1"/>
  <c r="Q567" i="1"/>
  <c r="AA567" i="1" s="1"/>
  <c r="S567" i="1"/>
  <c r="T567" i="1"/>
  <c r="U567" i="1"/>
  <c r="AC567" i="1" s="1"/>
  <c r="N568" i="1"/>
  <c r="O568" i="1"/>
  <c r="Y568" i="1" s="1"/>
  <c r="Q568" i="1"/>
  <c r="AA568" i="1" s="1"/>
  <c r="S568" i="1"/>
  <c r="T568" i="1"/>
  <c r="U568" i="1"/>
  <c r="N569" i="1"/>
  <c r="O569" i="1"/>
  <c r="Y569" i="1" s="1"/>
  <c r="Q569" i="1"/>
  <c r="AA569" i="1" s="1"/>
  <c r="S569" i="1"/>
  <c r="T569" i="1"/>
  <c r="U569" i="1"/>
  <c r="N570" i="1"/>
  <c r="O570" i="1"/>
  <c r="Y570" i="1" s="1"/>
  <c r="Q570" i="1"/>
  <c r="AA570" i="1" s="1"/>
  <c r="S570" i="1"/>
  <c r="T570" i="1"/>
  <c r="U570" i="1"/>
  <c r="AC570" i="1" s="1"/>
  <c r="N571" i="1"/>
  <c r="O571" i="1"/>
  <c r="Y571" i="1" s="1"/>
  <c r="Q571" i="1"/>
  <c r="AA571" i="1" s="1"/>
  <c r="S571" i="1"/>
  <c r="T571" i="1"/>
  <c r="U571" i="1"/>
  <c r="AC571" i="1" s="1"/>
  <c r="N572" i="1"/>
  <c r="O572" i="1"/>
  <c r="Y572" i="1" s="1"/>
  <c r="Q572" i="1"/>
  <c r="AA572" i="1" s="1"/>
  <c r="S572" i="1"/>
  <c r="T572" i="1"/>
  <c r="U572" i="1"/>
  <c r="N573" i="1"/>
  <c r="O573" i="1"/>
  <c r="Y573" i="1" s="1"/>
  <c r="Q573" i="1"/>
  <c r="AA573" i="1" s="1"/>
  <c r="S573" i="1"/>
  <c r="T573" i="1"/>
  <c r="U573" i="1"/>
  <c r="N574" i="1"/>
  <c r="O574" i="1"/>
  <c r="Y574" i="1" s="1"/>
  <c r="Q574" i="1"/>
  <c r="AA574" i="1" s="1"/>
  <c r="S574" i="1"/>
  <c r="T574" i="1"/>
  <c r="U574" i="1"/>
  <c r="AC574" i="1" s="1"/>
  <c r="N575" i="1"/>
  <c r="O575" i="1"/>
  <c r="Y575" i="1" s="1"/>
  <c r="Q575" i="1"/>
  <c r="AA575" i="1" s="1"/>
  <c r="S575" i="1"/>
  <c r="T575" i="1"/>
  <c r="U575" i="1"/>
  <c r="N576" i="1"/>
  <c r="O576" i="1"/>
  <c r="Y576" i="1" s="1"/>
  <c r="Q576" i="1"/>
  <c r="AA576" i="1" s="1"/>
  <c r="S576" i="1"/>
  <c r="T576" i="1"/>
  <c r="U576" i="1"/>
  <c r="AC576" i="1" s="1"/>
  <c r="N577" i="1"/>
  <c r="X577" i="1" s="1"/>
  <c r="O577" i="1"/>
  <c r="Y577" i="1" s="1"/>
  <c r="Q577" i="1"/>
  <c r="AA577" i="1" s="1"/>
  <c r="S577" i="1"/>
  <c r="T577" i="1"/>
  <c r="U577" i="1"/>
  <c r="N578" i="1"/>
  <c r="O578" i="1"/>
  <c r="Y578" i="1" s="1"/>
  <c r="Q578" i="1"/>
  <c r="AA578" i="1" s="1"/>
  <c r="S578" i="1"/>
  <c r="T578" i="1"/>
  <c r="U578" i="1"/>
  <c r="AC578" i="1" s="1"/>
  <c r="N579" i="1"/>
  <c r="O579" i="1"/>
  <c r="Y579" i="1" s="1"/>
  <c r="Q579" i="1"/>
  <c r="AA579" i="1" s="1"/>
  <c r="S579" i="1"/>
  <c r="T579" i="1"/>
  <c r="U579" i="1"/>
  <c r="AC579" i="1" s="1"/>
  <c r="N580" i="1"/>
  <c r="O580" i="1"/>
  <c r="Y580" i="1" s="1"/>
  <c r="Q580" i="1"/>
  <c r="AA580" i="1" s="1"/>
  <c r="S580" i="1"/>
  <c r="T580" i="1"/>
  <c r="U580" i="1"/>
  <c r="N581" i="1"/>
  <c r="O581" i="1"/>
  <c r="Y581" i="1" s="1"/>
  <c r="Q581" i="1"/>
  <c r="AA581" i="1" s="1"/>
  <c r="S581" i="1"/>
  <c r="T581" i="1"/>
  <c r="U581" i="1"/>
  <c r="N582" i="1"/>
  <c r="O582" i="1"/>
  <c r="Y582" i="1" s="1"/>
  <c r="Q582" i="1"/>
  <c r="AA582" i="1" s="1"/>
  <c r="S582" i="1"/>
  <c r="T582" i="1"/>
  <c r="U582" i="1"/>
  <c r="AC582" i="1" s="1"/>
  <c r="N583" i="1"/>
  <c r="O583" i="1"/>
  <c r="Y583" i="1" s="1"/>
  <c r="Q583" i="1"/>
  <c r="AA583" i="1" s="1"/>
  <c r="S583" i="1"/>
  <c r="T583" i="1"/>
  <c r="U583" i="1"/>
  <c r="AC583" i="1" s="1"/>
  <c r="N584" i="1"/>
  <c r="O584" i="1"/>
  <c r="Y584" i="1" s="1"/>
  <c r="Q584" i="1"/>
  <c r="AA584" i="1" s="1"/>
  <c r="S584" i="1"/>
  <c r="T584" i="1"/>
  <c r="U584" i="1"/>
  <c r="AC584" i="1" s="1"/>
  <c r="N585" i="1"/>
  <c r="O585" i="1"/>
  <c r="Y585" i="1" s="1"/>
  <c r="Q585" i="1"/>
  <c r="AA585" i="1" s="1"/>
  <c r="S585" i="1"/>
  <c r="T585" i="1"/>
  <c r="U585" i="1"/>
  <c r="N586" i="1"/>
  <c r="O586" i="1"/>
  <c r="Y586" i="1" s="1"/>
  <c r="Q586" i="1"/>
  <c r="AA586" i="1" s="1"/>
  <c r="S586" i="1"/>
  <c r="T586" i="1"/>
  <c r="U586" i="1"/>
  <c r="AC586" i="1" s="1"/>
  <c r="N587" i="1"/>
  <c r="O587" i="1"/>
  <c r="Y587" i="1" s="1"/>
  <c r="Q587" i="1"/>
  <c r="AA587" i="1" s="1"/>
  <c r="S587" i="1"/>
  <c r="T587" i="1"/>
  <c r="U587" i="1"/>
  <c r="AC587" i="1" s="1"/>
  <c r="N588" i="1"/>
  <c r="O588" i="1"/>
  <c r="Y588" i="1" s="1"/>
  <c r="Q588" i="1"/>
  <c r="AA588" i="1" s="1"/>
  <c r="S588" i="1"/>
  <c r="T588" i="1"/>
  <c r="U588" i="1"/>
  <c r="AC588" i="1" s="1"/>
  <c r="N589" i="1"/>
  <c r="X589" i="1" s="1"/>
  <c r="O589" i="1"/>
  <c r="Y589" i="1" s="1"/>
  <c r="Q589" i="1"/>
  <c r="AA589" i="1" s="1"/>
  <c r="S589" i="1"/>
  <c r="T589" i="1"/>
  <c r="U589" i="1"/>
  <c r="N590" i="1"/>
  <c r="O590" i="1"/>
  <c r="Y590" i="1" s="1"/>
  <c r="Q590" i="1"/>
  <c r="AA590" i="1" s="1"/>
  <c r="S590" i="1"/>
  <c r="T590" i="1"/>
  <c r="U590" i="1"/>
  <c r="N591" i="1"/>
  <c r="X591" i="1" s="1"/>
  <c r="O591" i="1"/>
  <c r="Y591" i="1" s="1"/>
  <c r="Q591" i="1"/>
  <c r="AA591" i="1" s="1"/>
  <c r="S591" i="1"/>
  <c r="T591" i="1"/>
  <c r="U591" i="1"/>
  <c r="N592" i="1"/>
  <c r="X592" i="1" s="1"/>
  <c r="O592" i="1"/>
  <c r="Y592" i="1" s="1"/>
  <c r="Q592" i="1"/>
  <c r="AA592" i="1" s="1"/>
  <c r="S592" i="1"/>
  <c r="T592" i="1"/>
  <c r="U592" i="1"/>
  <c r="N593" i="1"/>
  <c r="O593" i="1"/>
  <c r="Y593" i="1" s="1"/>
  <c r="Q593" i="1"/>
  <c r="AA593" i="1" s="1"/>
  <c r="S593" i="1"/>
  <c r="T593" i="1"/>
  <c r="U593" i="1"/>
  <c r="N594" i="1"/>
  <c r="O594" i="1"/>
  <c r="Y594" i="1" s="1"/>
  <c r="Q594" i="1"/>
  <c r="AA594" i="1" s="1"/>
  <c r="S594" i="1"/>
  <c r="T594" i="1"/>
  <c r="U594" i="1"/>
  <c r="N595" i="1"/>
  <c r="O595" i="1"/>
  <c r="Y595" i="1" s="1"/>
  <c r="Q595" i="1"/>
  <c r="AA595" i="1" s="1"/>
  <c r="S595" i="1"/>
  <c r="T595" i="1"/>
  <c r="U595" i="1"/>
  <c r="AC595" i="1" s="1"/>
  <c r="N596" i="1"/>
  <c r="O596" i="1"/>
  <c r="Y596" i="1" s="1"/>
  <c r="Q596" i="1"/>
  <c r="AA596" i="1" s="1"/>
  <c r="S596" i="1"/>
  <c r="T596" i="1"/>
  <c r="U596" i="1"/>
  <c r="N597" i="1"/>
  <c r="O597" i="1"/>
  <c r="Y597" i="1" s="1"/>
  <c r="Q597" i="1"/>
  <c r="AA597" i="1" s="1"/>
  <c r="S597" i="1"/>
  <c r="T597" i="1"/>
  <c r="U597" i="1"/>
  <c r="N598" i="1"/>
  <c r="O598" i="1"/>
  <c r="Y598" i="1" s="1"/>
  <c r="Q598" i="1"/>
  <c r="AA598" i="1" s="1"/>
  <c r="S598" i="1"/>
  <c r="T598" i="1"/>
  <c r="U598" i="1"/>
  <c r="N599" i="1"/>
  <c r="O599" i="1"/>
  <c r="Y599" i="1" s="1"/>
  <c r="Q599" i="1"/>
  <c r="AA599" i="1" s="1"/>
  <c r="S599" i="1"/>
  <c r="T599" i="1"/>
  <c r="U599" i="1"/>
  <c r="AC599" i="1" s="1"/>
  <c r="N600" i="1"/>
  <c r="O600" i="1"/>
  <c r="Y600" i="1" s="1"/>
  <c r="Q600" i="1"/>
  <c r="AA600" i="1" s="1"/>
  <c r="S600" i="1"/>
  <c r="T600" i="1"/>
  <c r="U600" i="1"/>
  <c r="N601" i="1"/>
  <c r="O601" i="1"/>
  <c r="Y601" i="1" s="1"/>
  <c r="Q601" i="1"/>
  <c r="AA601" i="1" s="1"/>
  <c r="S601" i="1"/>
  <c r="T601" i="1"/>
  <c r="U601" i="1"/>
  <c r="N602" i="1"/>
  <c r="O602" i="1"/>
  <c r="Y602" i="1" s="1"/>
  <c r="Q602" i="1"/>
  <c r="AA602" i="1" s="1"/>
  <c r="S602" i="1"/>
  <c r="T602" i="1"/>
  <c r="U602" i="1"/>
  <c r="AC602" i="1" s="1"/>
  <c r="N603" i="1"/>
  <c r="O603" i="1"/>
  <c r="Y603" i="1" s="1"/>
  <c r="Q603" i="1"/>
  <c r="AA603" i="1" s="1"/>
  <c r="S603" i="1"/>
  <c r="T603" i="1"/>
  <c r="U603" i="1"/>
  <c r="AC603" i="1" s="1"/>
  <c r="N604" i="1"/>
  <c r="O604" i="1"/>
  <c r="Y604" i="1" s="1"/>
  <c r="Q604" i="1"/>
  <c r="AA604" i="1" s="1"/>
  <c r="S604" i="1"/>
  <c r="T604" i="1"/>
  <c r="U604" i="1"/>
  <c r="N605" i="1"/>
  <c r="X605" i="1" s="1"/>
  <c r="O605" i="1"/>
  <c r="Y605" i="1" s="1"/>
  <c r="Q605" i="1"/>
  <c r="AA605" i="1" s="1"/>
  <c r="S605" i="1"/>
  <c r="T605" i="1"/>
  <c r="U605" i="1"/>
  <c r="N606" i="1"/>
  <c r="O606" i="1"/>
  <c r="Y606" i="1" s="1"/>
  <c r="Q606" i="1"/>
  <c r="AA606" i="1" s="1"/>
  <c r="S606" i="1"/>
  <c r="T606" i="1"/>
  <c r="U606" i="1"/>
  <c r="AC606" i="1" s="1"/>
  <c r="N607" i="1"/>
  <c r="O607" i="1"/>
  <c r="Y607" i="1" s="1"/>
  <c r="Q607" i="1"/>
  <c r="AA607" i="1" s="1"/>
  <c r="S607" i="1"/>
  <c r="T607" i="1"/>
  <c r="U607" i="1"/>
  <c r="AC607" i="1" s="1"/>
  <c r="N608" i="1"/>
  <c r="O608" i="1"/>
  <c r="Y608" i="1" s="1"/>
  <c r="Q608" i="1"/>
  <c r="AA608" i="1" s="1"/>
  <c r="S608" i="1"/>
  <c r="T608" i="1"/>
  <c r="U608" i="1"/>
  <c r="AC608" i="1" s="1"/>
  <c r="N609" i="1"/>
  <c r="O609" i="1"/>
  <c r="Y609" i="1" s="1"/>
  <c r="Q609" i="1"/>
  <c r="AA609" i="1" s="1"/>
  <c r="S609" i="1"/>
  <c r="T609" i="1"/>
  <c r="U609" i="1"/>
  <c r="N610" i="1"/>
  <c r="O610" i="1"/>
  <c r="Y610" i="1" s="1"/>
  <c r="Q610" i="1"/>
  <c r="AA610" i="1" s="1"/>
  <c r="S610" i="1"/>
  <c r="T610" i="1"/>
  <c r="U610" i="1"/>
  <c r="AC610" i="1" s="1"/>
  <c r="N611" i="1"/>
  <c r="O611" i="1"/>
  <c r="Y611" i="1" s="1"/>
  <c r="Q611" i="1"/>
  <c r="AA611" i="1" s="1"/>
  <c r="S611" i="1"/>
  <c r="T611" i="1"/>
  <c r="U611" i="1"/>
  <c r="N612" i="1"/>
  <c r="X612" i="1" s="1"/>
  <c r="O612" i="1"/>
  <c r="Y612" i="1" s="1"/>
  <c r="Q612" i="1"/>
  <c r="AA612" i="1" s="1"/>
  <c r="S612" i="1"/>
  <c r="T612" i="1"/>
  <c r="U612" i="1"/>
  <c r="N613" i="1"/>
  <c r="O613" i="1"/>
  <c r="Y613" i="1" s="1"/>
  <c r="Q613" i="1"/>
  <c r="AA613" i="1" s="1"/>
  <c r="S613" i="1"/>
  <c r="T613" i="1"/>
  <c r="U613" i="1"/>
  <c r="N614" i="1"/>
  <c r="O614" i="1"/>
  <c r="Y614" i="1" s="1"/>
  <c r="Q614" i="1"/>
  <c r="AA614" i="1" s="1"/>
  <c r="S614" i="1"/>
  <c r="T614" i="1"/>
  <c r="U614" i="1"/>
  <c r="AC614" i="1" s="1"/>
  <c r="N615" i="1"/>
  <c r="O615" i="1"/>
  <c r="Y615" i="1" s="1"/>
  <c r="Q615" i="1"/>
  <c r="AA615" i="1" s="1"/>
  <c r="S615" i="1"/>
  <c r="T615" i="1"/>
  <c r="U615" i="1"/>
  <c r="AC615" i="1" s="1"/>
  <c r="N616" i="1"/>
  <c r="O616" i="1"/>
  <c r="Y616" i="1" s="1"/>
  <c r="Q616" i="1"/>
  <c r="AA616" i="1" s="1"/>
  <c r="S616" i="1"/>
  <c r="T616" i="1"/>
  <c r="U616" i="1"/>
  <c r="AC616" i="1" s="1"/>
  <c r="N617" i="1"/>
  <c r="O617" i="1"/>
  <c r="Y617" i="1" s="1"/>
  <c r="Q617" i="1"/>
  <c r="AA617" i="1" s="1"/>
  <c r="S617" i="1"/>
  <c r="T617" i="1"/>
  <c r="U617" i="1"/>
  <c r="N618" i="1"/>
  <c r="O618" i="1"/>
  <c r="Y618" i="1" s="1"/>
  <c r="Q618" i="1"/>
  <c r="AA618" i="1" s="1"/>
  <c r="S618" i="1"/>
  <c r="T618" i="1"/>
  <c r="U618" i="1"/>
  <c r="AC618" i="1" s="1"/>
  <c r="N619" i="1"/>
  <c r="O619" i="1"/>
  <c r="Y619" i="1" s="1"/>
  <c r="Q619" i="1"/>
  <c r="AA619" i="1" s="1"/>
  <c r="S619" i="1"/>
  <c r="T619" i="1"/>
  <c r="U619" i="1"/>
  <c r="AC619" i="1" s="1"/>
  <c r="N620" i="1"/>
  <c r="O620" i="1"/>
  <c r="Y620" i="1" s="1"/>
  <c r="Q620" i="1"/>
  <c r="AA620" i="1" s="1"/>
  <c r="S620" i="1"/>
  <c r="T620" i="1"/>
  <c r="U620" i="1"/>
  <c r="AC620" i="1" s="1"/>
  <c r="N621" i="1"/>
  <c r="O621" i="1"/>
  <c r="Y621" i="1" s="1"/>
  <c r="Q621" i="1"/>
  <c r="AA621" i="1" s="1"/>
  <c r="S621" i="1"/>
  <c r="T621" i="1"/>
  <c r="U621" i="1"/>
  <c r="AC621" i="1" s="1"/>
  <c r="N622" i="1"/>
  <c r="O622" i="1"/>
  <c r="Y622" i="1" s="1"/>
  <c r="Q622" i="1"/>
  <c r="AA622" i="1" s="1"/>
  <c r="S622" i="1"/>
  <c r="T622" i="1"/>
  <c r="U622" i="1"/>
  <c r="AC622" i="1" s="1"/>
  <c r="N623" i="1"/>
  <c r="O623" i="1"/>
  <c r="Y623" i="1" s="1"/>
  <c r="Q623" i="1"/>
  <c r="AA623" i="1" s="1"/>
  <c r="S623" i="1"/>
  <c r="T623" i="1"/>
  <c r="U623" i="1"/>
  <c r="AC623" i="1" s="1"/>
  <c r="N624" i="1"/>
  <c r="O624" i="1"/>
  <c r="Y624" i="1" s="1"/>
  <c r="Q624" i="1"/>
  <c r="AA624" i="1" s="1"/>
  <c r="S624" i="1"/>
  <c r="T624" i="1"/>
  <c r="U624" i="1"/>
  <c r="N625" i="1"/>
  <c r="O625" i="1"/>
  <c r="Y625" i="1" s="1"/>
  <c r="Q625" i="1"/>
  <c r="AA625" i="1" s="1"/>
  <c r="S625" i="1"/>
  <c r="T625" i="1"/>
  <c r="U625" i="1"/>
  <c r="N626" i="1"/>
  <c r="O626" i="1"/>
  <c r="Y626" i="1" s="1"/>
  <c r="Q626" i="1"/>
  <c r="AA626" i="1" s="1"/>
  <c r="S626" i="1"/>
  <c r="T626" i="1"/>
  <c r="U626" i="1"/>
  <c r="AC626" i="1" s="1"/>
  <c r="N627" i="1"/>
  <c r="O627" i="1"/>
  <c r="Y627" i="1" s="1"/>
  <c r="Q627" i="1"/>
  <c r="AA627" i="1" s="1"/>
  <c r="S627" i="1"/>
  <c r="T627" i="1"/>
  <c r="U627" i="1"/>
  <c r="N628" i="1"/>
  <c r="O628" i="1"/>
  <c r="Y628" i="1" s="1"/>
  <c r="Q628" i="1"/>
  <c r="AA628" i="1" s="1"/>
  <c r="S628" i="1"/>
  <c r="T628" i="1"/>
  <c r="U628" i="1"/>
  <c r="N629" i="1"/>
  <c r="O629" i="1"/>
  <c r="Y629" i="1" s="1"/>
  <c r="Q629" i="1"/>
  <c r="AA629" i="1" s="1"/>
  <c r="S629" i="1"/>
  <c r="T629" i="1"/>
  <c r="U629" i="1"/>
  <c r="N630" i="1"/>
  <c r="O630" i="1"/>
  <c r="Y630" i="1" s="1"/>
  <c r="Q630" i="1"/>
  <c r="AA630" i="1" s="1"/>
  <c r="S630" i="1"/>
  <c r="T630" i="1"/>
  <c r="U630" i="1"/>
  <c r="AC630" i="1" s="1"/>
  <c r="N631" i="1"/>
  <c r="O631" i="1"/>
  <c r="Y631" i="1" s="1"/>
  <c r="Q631" i="1"/>
  <c r="AA631" i="1" s="1"/>
  <c r="S631" i="1"/>
  <c r="T631" i="1"/>
  <c r="U631" i="1"/>
  <c r="N632" i="1"/>
  <c r="X632" i="1" s="1"/>
  <c r="O632" i="1"/>
  <c r="Y632" i="1" s="1"/>
  <c r="Q632" i="1"/>
  <c r="AA632" i="1" s="1"/>
  <c r="S632" i="1"/>
  <c r="T632" i="1"/>
  <c r="U632" i="1"/>
  <c r="N633" i="1"/>
  <c r="O633" i="1"/>
  <c r="Y633" i="1" s="1"/>
  <c r="Q633" i="1"/>
  <c r="AA633" i="1" s="1"/>
  <c r="S633" i="1"/>
  <c r="T633" i="1"/>
  <c r="U633" i="1"/>
  <c r="N634" i="1"/>
  <c r="O634" i="1"/>
  <c r="Y634" i="1" s="1"/>
  <c r="Q634" i="1"/>
  <c r="AA634" i="1" s="1"/>
  <c r="S634" i="1"/>
  <c r="T634" i="1"/>
  <c r="U634" i="1"/>
  <c r="AC634" i="1" s="1"/>
  <c r="N635" i="1"/>
  <c r="O635" i="1"/>
  <c r="Y635" i="1" s="1"/>
  <c r="Q635" i="1"/>
  <c r="AA635" i="1" s="1"/>
  <c r="S635" i="1"/>
  <c r="T635" i="1"/>
  <c r="U635" i="1"/>
  <c r="AC635" i="1" s="1"/>
  <c r="N636" i="1"/>
  <c r="X636" i="1" s="1"/>
  <c r="O636" i="1"/>
  <c r="Y636" i="1" s="1"/>
  <c r="Q636" i="1"/>
  <c r="AA636" i="1" s="1"/>
  <c r="S636" i="1"/>
  <c r="T636" i="1"/>
  <c r="U636" i="1"/>
  <c r="N637" i="1"/>
  <c r="O637" i="1"/>
  <c r="Y637" i="1" s="1"/>
  <c r="Q637" i="1"/>
  <c r="AA637" i="1" s="1"/>
  <c r="S637" i="1"/>
  <c r="T637" i="1"/>
  <c r="U637" i="1"/>
  <c r="N638" i="1"/>
  <c r="O638" i="1"/>
  <c r="Y638" i="1" s="1"/>
  <c r="Q638" i="1"/>
  <c r="AA638" i="1" s="1"/>
  <c r="S638" i="1"/>
  <c r="T638" i="1"/>
  <c r="U638" i="1"/>
  <c r="N639" i="1"/>
  <c r="X639" i="1" s="1"/>
  <c r="O639" i="1"/>
  <c r="Y639" i="1" s="1"/>
  <c r="Q639" i="1"/>
  <c r="AA639" i="1" s="1"/>
  <c r="S639" i="1"/>
  <c r="T639" i="1"/>
  <c r="U639" i="1"/>
  <c r="N640" i="1"/>
  <c r="O640" i="1"/>
  <c r="Y640" i="1" s="1"/>
  <c r="Q640" i="1"/>
  <c r="AA640" i="1" s="1"/>
  <c r="S640" i="1"/>
  <c r="T640" i="1"/>
  <c r="U640" i="1"/>
  <c r="AC640" i="1" s="1"/>
  <c r="N641" i="1"/>
  <c r="O641" i="1"/>
  <c r="Y641" i="1" s="1"/>
  <c r="Q641" i="1"/>
  <c r="AA641" i="1" s="1"/>
  <c r="S641" i="1"/>
  <c r="T641" i="1"/>
  <c r="U641" i="1"/>
  <c r="N642" i="1"/>
  <c r="O642" i="1"/>
  <c r="Y642" i="1" s="1"/>
  <c r="Q642" i="1"/>
  <c r="AA642" i="1" s="1"/>
  <c r="S642" i="1"/>
  <c r="T642" i="1"/>
  <c r="U642" i="1"/>
  <c r="AC642" i="1" s="1"/>
  <c r="N643" i="1"/>
  <c r="O643" i="1"/>
  <c r="Y643" i="1" s="1"/>
  <c r="Q643" i="1"/>
  <c r="AA643" i="1" s="1"/>
  <c r="S643" i="1"/>
  <c r="T643" i="1"/>
  <c r="U643" i="1"/>
  <c r="N644" i="1"/>
  <c r="O644" i="1"/>
  <c r="Y644" i="1" s="1"/>
  <c r="Q644" i="1"/>
  <c r="AA644" i="1" s="1"/>
  <c r="S644" i="1"/>
  <c r="T644" i="1"/>
  <c r="U644" i="1"/>
  <c r="N645" i="1"/>
  <c r="O645" i="1"/>
  <c r="Y645" i="1" s="1"/>
  <c r="Q645" i="1"/>
  <c r="AA645" i="1" s="1"/>
  <c r="S645" i="1"/>
  <c r="T645" i="1"/>
  <c r="U645" i="1"/>
  <c r="AC645" i="1" s="1"/>
  <c r="N646" i="1"/>
  <c r="O646" i="1"/>
  <c r="Y646" i="1" s="1"/>
  <c r="Q646" i="1"/>
  <c r="AA646" i="1" s="1"/>
  <c r="S646" i="1"/>
  <c r="T646" i="1"/>
  <c r="U646" i="1"/>
  <c r="AC646" i="1" s="1"/>
  <c r="N647" i="1"/>
  <c r="O647" i="1"/>
  <c r="Y647" i="1" s="1"/>
  <c r="Q647" i="1"/>
  <c r="AA647" i="1" s="1"/>
  <c r="S647" i="1"/>
  <c r="T647" i="1"/>
  <c r="U647" i="1"/>
  <c r="N648" i="1"/>
  <c r="X648" i="1" s="1"/>
  <c r="O648" i="1"/>
  <c r="Y648" i="1" s="1"/>
  <c r="Q648" i="1"/>
  <c r="AA648" i="1" s="1"/>
  <c r="S648" i="1"/>
  <c r="T648" i="1"/>
  <c r="U648" i="1"/>
  <c r="N649" i="1"/>
  <c r="O649" i="1"/>
  <c r="Y649" i="1" s="1"/>
  <c r="Q649" i="1"/>
  <c r="AA649" i="1" s="1"/>
  <c r="S649" i="1"/>
  <c r="T649" i="1"/>
  <c r="U649" i="1"/>
  <c r="AC649" i="1" s="1"/>
  <c r="N650" i="1"/>
  <c r="O650" i="1"/>
  <c r="Y650" i="1" s="1"/>
  <c r="Q650" i="1"/>
  <c r="AA650" i="1" s="1"/>
  <c r="S650" i="1"/>
  <c r="T650" i="1"/>
  <c r="U650" i="1"/>
  <c r="AC650" i="1" s="1"/>
  <c r="N651" i="1"/>
  <c r="O651" i="1"/>
  <c r="Y651" i="1" s="1"/>
  <c r="Q651" i="1"/>
  <c r="AA651" i="1" s="1"/>
  <c r="S651" i="1"/>
  <c r="T651" i="1"/>
  <c r="U651" i="1"/>
  <c r="AC651" i="1" s="1"/>
  <c r="N652" i="1"/>
  <c r="X652" i="1" s="1"/>
  <c r="O652" i="1"/>
  <c r="Y652" i="1" s="1"/>
  <c r="Q652" i="1"/>
  <c r="AA652" i="1" s="1"/>
  <c r="S652" i="1"/>
  <c r="T652" i="1"/>
  <c r="U652" i="1"/>
  <c r="N653" i="1"/>
  <c r="X653" i="1" s="1"/>
  <c r="O653" i="1"/>
  <c r="Y653" i="1" s="1"/>
  <c r="Q653" i="1"/>
  <c r="AA653" i="1" s="1"/>
  <c r="S653" i="1"/>
  <c r="T653" i="1"/>
  <c r="U653" i="1"/>
  <c r="N654" i="1"/>
  <c r="O654" i="1"/>
  <c r="Y654" i="1" s="1"/>
  <c r="Q654" i="1"/>
  <c r="AA654" i="1" s="1"/>
  <c r="S654" i="1"/>
  <c r="T654" i="1"/>
  <c r="U654" i="1"/>
  <c r="N655" i="1"/>
  <c r="O655" i="1"/>
  <c r="Y655" i="1" s="1"/>
  <c r="Q655" i="1"/>
  <c r="AA655" i="1" s="1"/>
  <c r="S655" i="1"/>
  <c r="T655" i="1"/>
  <c r="U655" i="1"/>
  <c r="AC655" i="1" s="1"/>
  <c r="N656" i="1"/>
  <c r="O656" i="1"/>
  <c r="Y656" i="1" s="1"/>
  <c r="Q656" i="1"/>
  <c r="AA656" i="1" s="1"/>
  <c r="S656" i="1"/>
  <c r="T656" i="1"/>
  <c r="U656" i="1"/>
  <c r="AC656" i="1" s="1"/>
  <c r="N657" i="1"/>
  <c r="X657" i="1" s="1"/>
  <c r="O657" i="1"/>
  <c r="Y657" i="1" s="1"/>
  <c r="Q657" i="1"/>
  <c r="AA657" i="1" s="1"/>
  <c r="S657" i="1"/>
  <c r="T657" i="1"/>
  <c r="U657" i="1"/>
  <c r="N658" i="1"/>
  <c r="O658" i="1"/>
  <c r="Y658" i="1" s="1"/>
  <c r="Q658" i="1"/>
  <c r="AA658" i="1" s="1"/>
  <c r="S658" i="1"/>
  <c r="T658" i="1"/>
  <c r="U658" i="1"/>
  <c r="AC658" i="1" s="1"/>
  <c r="N659" i="1"/>
  <c r="X659" i="1" s="1"/>
  <c r="O659" i="1"/>
  <c r="Y659" i="1" s="1"/>
  <c r="Q659" i="1"/>
  <c r="AA659" i="1" s="1"/>
  <c r="S659" i="1"/>
  <c r="T659" i="1"/>
  <c r="U659" i="1"/>
  <c r="N660" i="1"/>
  <c r="X660" i="1" s="1"/>
  <c r="O660" i="1"/>
  <c r="Y660" i="1" s="1"/>
  <c r="Q660" i="1"/>
  <c r="AA660" i="1" s="1"/>
  <c r="S660" i="1"/>
  <c r="T660" i="1"/>
  <c r="U660" i="1"/>
  <c r="N661" i="1"/>
  <c r="O661" i="1"/>
  <c r="Y661" i="1" s="1"/>
  <c r="Q661" i="1"/>
  <c r="AA661" i="1" s="1"/>
  <c r="S661" i="1"/>
  <c r="T661" i="1"/>
  <c r="U661" i="1"/>
  <c r="N662" i="1"/>
  <c r="O662" i="1"/>
  <c r="Y662" i="1" s="1"/>
  <c r="Q662" i="1"/>
  <c r="AA662" i="1" s="1"/>
  <c r="S662" i="1"/>
  <c r="T662" i="1"/>
  <c r="U662" i="1"/>
  <c r="AC662" i="1" s="1"/>
  <c r="N663" i="1"/>
  <c r="X663" i="1" s="1"/>
  <c r="O663" i="1"/>
  <c r="Y663" i="1" s="1"/>
  <c r="Q663" i="1"/>
  <c r="AA663" i="1" s="1"/>
  <c r="S663" i="1"/>
  <c r="T663" i="1"/>
  <c r="U663" i="1"/>
  <c r="N664" i="1"/>
  <c r="X664" i="1" s="1"/>
  <c r="O664" i="1"/>
  <c r="Y664" i="1" s="1"/>
  <c r="Q664" i="1"/>
  <c r="AA664" i="1" s="1"/>
  <c r="S664" i="1"/>
  <c r="T664" i="1"/>
  <c r="U664" i="1"/>
  <c r="N665" i="1"/>
  <c r="O665" i="1"/>
  <c r="Y665" i="1" s="1"/>
  <c r="Q665" i="1"/>
  <c r="AA665" i="1" s="1"/>
  <c r="S665" i="1"/>
  <c r="T665" i="1"/>
  <c r="U665" i="1"/>
  <c r="AC665" i="1" s="1"/>
  <c r="N666" i="1"/>
  <c r="O666" i="1"/>
  <c r="Y666" i="1" s="1"/>
  <c r="Q666" i="1"/>
  <c r="AA666" i="1" s="1"/>
  <c r="S666" i="1"/>
  <c r="T666" i="1"/>
  <c r="U666" i="1"/>
  <c r="AC666" i="1" s="1"/>
  <c r="N667" i="1"/>
  <c r="X667" i="1" s="1"/>
  <c r="O667" i="1"/>
  <c r="Y667" i="1" s="1"/>
  <c r="Q667" i="1"/>
  <c r="AA667" i="1" s="1"/>
  <c r="S667" i="1"/>
  <c r="T667" i="1"/>
  <c r="U667" i="1"/>
  <c r="N668" i="1"/>
  <c r="X668" i="1" s="1"/>
  <c r="O668" i="1"/>
  <c r="Y668" i="1" s="1"/>
  <c r="Q668" i="1"/>
  <c r="AA668" i="1" s="1"/>
  <c r="S668" i="1"/>
  <c r="T668" i="1"/>
  <c r="U668" i="1"/>
  <c r="N669" i="1"/>
  <c r="O669" i="1"/>
  <c r="Y669" i="1" s="1"/>
  <c r="Q669" i="1"/>
  <c r="AA669" i="1" s="1"/>
  <c r="S669" i="1"/>
  <c r="T669" i="1"/>
  <c r="U669" i="1"/>
  <c r="N670" i="1"/>
  <c r="O670" i="1"/>
  <c r="Y670" i="1" s="1"/>
  <c r="Q670" i="1"/>
  <c r="AA670" i="1" s="1"/>
  <c r="S670" i="1"/>
  <c r="T670" i="1"/>
  <c r="U670" i="1"/>
  <c r="AC670" i="1" s="1"/>
  <c r="N671" i="1"/>
  <c r="X671" i="1" s="1"/>
  <c r="O671" i="1"/>
  <c r="Y671" i="1" s="1"/>
  <c r="Q671" i="1"/>
  <c r="AA671" i="1" s="1"/>
  <c r="S671" i="1"/>
  <c r="T671" i="1"/>
  <c r="U671" i="1"/>
  <c r="N672" i="1"/>
  <c r="X672" i="1" s="1"/>
  <c r="O672" i="1"/>
  <c r="Y672" i="1" s="1"/>
  <c r="Q672" i="1"/>
  <c r="AA672" i="1" s="1"/>
  <c r="S672" i="1"/>
  <c r="T672" i="1"/>
  <c r="U672" i="1"/>
  <c r="N673" i="1"/>
  <c r="O673" i="1"/>
  <c r="Y673" i="1" s="1"/>
  <c r="Q673" i="1"/>
  <c r="AA673" i="1" s="1"/>
  <c r="S673" i="1"/>
  <c r="T673" i="1"/>
  <c r="U673" i="1"/>
  <c r="AC673" i="1" s="1"/>
  <c r="N674" i="1"/>
  <c r="O674" i="1"/>
  <c r="Y674" i="1" s="1"/>
  <c r="Q674" i="1"/>
  <c r="AA674" i="1" s="1"/>
  <c r="S674" i="1"/>
  <c r="T674" i="1"/>
  <c r="U674" i="1"/>
  <c r="AC674" i="1" s="1"/>
  <c r="N675" i="1"/>
  <c r="X675" i="1" s="1"/>
  <c r="O675" i="1"/>
  <c r="Y675" i="1" s="1"/>
  <c r="Q675" i="1"/>
  <c r="AA675" i="1" s="1"/>
  <c r="S675" i="1"/>
  <c r="T675" i="1"/>
  <c r="U675" i="1"/>
  <c r="N676" i="1"/>
  <c r="X676" i="1" s="1"/>
  <c r="O676" i="1"/>
  <c r="Y676" i="1" s="1"/>
  <c r="Q676" i="1"/>
  <c r="AA676" i="1" s="1"/>
  <c r="S676" i="1"/>
  <c r="T676" i="1"/>
  <c r="U676" i="1"/>
  <c r="N677" i="1"/>
  <c r="O677" i="1"/>
  <c r="Y677" i="1" s="1"/>
  <c r="Q677" i="1"/>
  <c r="AA677" i="1" s="1"/>
  <c r="S677" i="1"/>
  <c r="T677" i="1"/>
  <c r="U677" i="1"/>
  <c r="N678" i="1"/>
  <c r="O678" i="1"/>
  <c r="Y678" i="1" s="1"/>
  <c r="Q678" i="1"/>
  <c r="AA678" i="1" s="1"/>
  <c r="S678" i="1"/>
  <c r="T678" i="1"/>
  <c r="U678" i="1"/>
  <c r="AC678" i="1" s="1"/>
  <c r="N679" i="1"/>
  <c r="X679" i="1" s="1"/>
  <c r="O679" i="1"/>
  <c r="Y679" i="1" s="1"/>
  <c r="Q679" i="1"/>
  <c r="AA679" i="1" s="1"/>
  <c r="S679" i="1"/>
  <c r="T679" i="1"/>
  <c r="U679" i="1"/>
  <c r="N680" i="1"/>
  <c r="X680" i="1" s="1"/>
  <c r="O680" i="1"/>
  <c r="Y680" i="1" s="1"/>
  <c r="Q680" i="1"/>
  <c r="AA680" i="1" s="1"/>
  <c r="S680" i="1"/>
  <c r="T680" i="1"/>
  <c r="U680" i="1"/>
  <c r="N681" i="1"/>
  <c r="O681" i="1"/>
  <c r="Y681" i="1" s="1"/>
  <c r="Q681" i="1"/>
  <c r="AA681" i="1" s="1"/>
  <c r="S681" i="1"/>
  <c r="T681" i="1"/>
  <c r="U681" i="1"/>
  <c r="AC681" i="1" s="1"/>
  <c r="N682" i="1"/>
  <c r="O682" i="1"/>
  <c r="Y682" i="1" s="1"/>
  <c r="Q682" i="1"/>
  <c r="AA682" i="1" s="1"/>
  <c r="S682" i="1"/>
  <c r="T682" i="1"/>
  <c r="U682" i="1"/>
  <c r="AC682" i="1" s="1"/>
  <c r="N683" i="1"/>
  <c r="X683" i="1" s="1"/>
  <c r="O683" i="1"/>
  <c r="Y683" i="1" s="1"/>
  <c r="Q683" i="1"/>
  <c r="AA683" i="1" s="1"/>
  <c r="S683" i="1"/>
  <c r="T683" i="1"/>
  <c r="U683" i="1"/>
  <c r="N684" i="1"/>
  <c r="X684" i="1" s="1"/>
  <c r="O684" i="1"/>
  <c r="Y684" i="1" s="1"/>
  <c r="Q684" i="1"/>
  <c r="AA684" i="1" s="1"/>
  <c r="S684" i="1"/>
  <c r="T684" i="1"/>
  <c r="U684" i="1"/>
  <c r="N685" i="1"/>
  <c r="O685" i="1"/>
  <c r="Y685" i="1" s="1"/>
  <c r="Q685" i="1"/>
  <c r="AA685" i="1" s="1"/>
  <c r="S685" i="1"/>
  <c r="T685" i="1"/>
  <c r="U685" i="1"/>
  <c r="N686" i="1"/>
  <c r="O686" i="1"/>
  <c r="Y686" i="1" s="1"/>
  <c r="Q686" i="1"/>
  <c r="AA686" i="1" s="1"/>
  <c r="S686" i="1"/>
  <c r="T686" i="1"/>
  <c r="U686" i="1"/>
  <c r="AC686" i="1" s="1"/>
  <c r="N687" i="1"/>
  <c r="X687" i="1" s="1"/>
  <c r="O687" i="1"/>
  <c r="Y687" i="1" s="1"/>
  <c r="Q687" i="1"/>
  <c r="AA687" i="1" s="1"/>
  <c r="S687" i="1"/>
  <c r="T687" i="1"/>
  <c r="U687" i="1"/>
  <c r="N688" i="1"/>
  <c r="X688" i="1" s="1"/>
  <c r="O688" i="1"/>
  <c r="Y688" i="1" s="1"/>
  <c r="Q688" i="1"/>
  <c r="AA688" i="1" s="1"/>
  <c r="S688" i="1"/>
  <c r="T688" i="1"/>
  <c r="U688" i="1"/>
  <c r="N689" i="1"/>
  <c r="O689" i="1"/>
  <c r="Y689" i="1" s="1"/>
  <c r="Q689" i="1"/>
  <c r="AA689" i="1" s="1"/>
  <c r="S689" i="1"/>
  <c r="T689" i="1"/>
  <c r="U689" i="1"/>
  <c r="AC689" i="1" s="1"/>
  <c r="N690" i="1"/>
  <c r="O690" i="1"/>
  <c r="Y690" i="1" s="1"/>
  <c r="Q690" i="1"/>
  <c r="AA690" i="1" s="1"/>
  <c r="S690" i="1"/>
  <c r="T690" i="1"/>
  <c r="U690" i="1"/>
  <c r="AC690" i="1" s="1"/>
  <c r="N691" i="1"/>
  <c r="X691" i="1" s="1"/>
  <c r="O691" i="1"/>
  <c r="Y691" i="1" s="1"/>
  <c r="Q691" i="1"/>
  <c r="AA691" i="1" s="1"/>
  <c r="S691" i="1"/>
  <c r="T691" i="1"/>
  <c r="U691" i="1"/>
  <c r="N692" i="1"/>
  <c r="X692" i="1" s="1"/>
  <c r="O692" i="1"/>
  <c r="Y692" i="1" s="1"/>
  <c r="Q692" i="1"/>
  <c r="AA692" i="1" s="1"/>
  <c r="S692" i="1"/>
  <c r="T692" i="1"/>
  <c r="U692" i="1"/>
  <c r="N693" i="1"/>
  <c r="O693" i="1"/>
  <c r="Y693" i="1" s="1"/>
  <c r="Q693" i="1"/>
  <c r="AA693" i="1" s="1"/>
  <c r="S693" i="1"/>
  <c r="T693" i="1"/>
  <c r="U693" i="1"/>
  <c r="N694" i="1"/>
  <c r="O694" i="1"/>
  <c r="Y694" i="1" s="1"/>
  <c r="Q694" i="1"/>
  <c r="AA694" i="1" s="1"/>
  <c r="S694" i="1"/>
  <c r="T694" i="1"/>
  <c r="U694" i="1"/>
  <c r="AC694" i="1" s="1"/>
  <c r="N695" i="1"/>
  <c r="X695" i="1" s="1"/>
  <c r="O695" i="1"/>
  <c r="Y695" i="1" s="1"/>
  <c r="Q695" i="1"/>
  <c r="AA695" i="1" s="1"/>
  <c r="S695" i="1"/>
  <c r="T695" i="1"/>
  <c r="U695" i="1"/>
  <c r="N696" i="1"/>
  <c r="X696" i="1" s="1"/>
  <c r="O696" i="1"/>
  <c r="Y696" i="1" s="1"/>
  <c r="Q696" i="1"/>
  <c r="AA696" i="1" s="1"/>
  <c r="S696" i="1"/>
  <c r="T696" i="1"/>
  <c r="U696" i="1"/>
  <c r="N697" i="1"/>
  <c r="O697" i="1"/>
  <c r="Y697" i="1" s="1"/>
  <c r="Q697" i="1"/>
  <c r="AA697" i="1" s="1"/>
  <c r="S697" i="1"/>
  <c r="T697" i="1"/>
  <c r="U697" i="1"/>
  <c r="AC697" i="1" s="1"/>
  <c r="N698" i="1"/>
  <c r="O698" i="1"/>
  <c r="Y698" i="1" s="1"/>
  <c r="Q698" i="1"/>
  <c r="AA698" i="1" s="1"/>
  <c r="S698" i="1"/>
  <c r="T698" i="1"/>
  <c r="U698" i="1"/>
  <c r="AC698" i="1" s="1"/>
  <c r="N699" i="1"/>
  <c r="X699" i="1" s="1"/>
  <c r="O699" i="1"/>
  <c r="Y699" i="1" s="1"/>
  <c r="Q699" i="1"/>
  <c r="AA699" i="1" s="1"/>
  <c r="S699" i="1"/>
  <c r="T699" i="1"/>
  <c r="U699" i="1"/>
  <c r="N700" i="1"/>
  <c r="X700" i="1" s="1"/>
  <c r="O700" i="1"/>
  <c r="Y700" i="1" s="1"/>
  <c r="Q700" i="1"/>
  <c r="AA700" i="1" s="1"/>
  <c r="S700" i="1"/>
  <c r="T700" i="1"/>
  <c r="U700" i="1"/>
  <c r="N701" i="1"/>
  <c r="O701" i="1"/>
  <c r="Y701" i="1" s="1"/>
  <c r="Q701" i="1"/>
  <c r="AA701" i="1" s="1"/>
  <c r="S701" i="1"/>
  <c r="T701" i="1"/>
  <c r="U701" i="1"/>
  <c r="N702" i="1"/>
  <c r="O702" i="1"/>
  <c r="Y702" i="1" s="1"/>
  <c r="Q702" i="1"/>
  <c r="AA702" i="1" s="1"/>
  <c r="S702" i="1"/>
  <c r="T702" i="1"/>
  <c r="U702" i="1"/>
  <c r="AC702" i="1" s="1"/>
  <c r="N703" i="1"/>
  <c r="X703" i="1" s="1"/>
  <c r="O703" i="1"/>
  <c r="Y703" i="1" s="1"/>
  <c r="Q703" i="1"/>
  <c r="AA703" i="1" s="1"/>
  <c r="S703" i="1"/>
  <c r="T703" i="1"/>
  <c r="U703" i="1"/>
  <c r="N704" i="1"/>
  <c r="X704" i="1" s="1"/>
  <c r="O704" i="1"/>
  <c r="Y704" i="1" s="1"/>
  <c r="Q704" i="1"/>
  <c r="AA704" i="1" s="1"/>
  <c r="S704" i="1"/>
  <c r="T704" i="1"/>
  <c r="U704" i="1"/>
  <c r="N705" i="1"/>
  <c r="O705" i="1"/>
  <c r="Y705" i="1" s="1"/>
  <c r="Q705" i="1"/>
  <c r="AA705" i="1" s="1"/>
  <c r="S705" i="1"/>
  <c r="T705" i="1"/>
  <c r="U705" i="1"/>
  <c r="AC705" i="1" s="1"/>
  <c r="N706" i="1"/>
  <c r="O706" i="1"/>
  <c r="Y706" i="1" s="1"/>
  <c r="Q706" i="1"/>
  <c r="AA706" i="1" s="1"/>
  <c r="S706" i="1"/>
  <c r="T706" i="1"/>
  <c r="U706" i="1"/>
  <c r="AC706" i="1" s="1"/>
  <c r="N707" i="1"/>
  <c r="X707" i="1" s="1"/>
  <c r="O707" i="1"/>
  <c r="Y707" i="1" s="1"/>
  <c r="Q707" i="1"/>
  <c r="AA707" i="1" s="1"/>
  <c r="S707" i="1"/>
  <c r="T707" i="1"/>
  <c r="U707" i="1"/>
  <c r="N708" i="1"/>
  <c r="X708" i="1" s="1"/>
  <c r="O708" i="1"/>
  <c r="Y708" i="1" s="1"/>
  <c r="Q708" i="1"/>
  <c r="AA708" i="1" s="1"/>
  <c r="S708" i="1"/>
  <c r="T708" i="1"/>
  <c r="U708" i="1"/>
  <c r="N709" i="1"/>
  <c r="O709" i="1"/>
  <c r="Y709" i="1" s="1"/>
  <c r="Q709" i="1"/>
  <c r="AA709" i="1" s="1"/>
  <c r="S709" i="1"/>
  <c r="T709" i="1"/>
  <c r="U709" i="1"/>
  <c r="N710" i="1"/>
  <c r="O710" i="1"/>
  <c r="Y710" i="1" s="1"/>
  <c r="Q710" i="1"/>
  <c r="AA710" i="1" s="1"/>
  <c r="S710" i="1"/>
  <c r="T710" i="1"/>
  <c r="U710" i="1"/>
  <c r="AC710" i="1" s="1"/>
  <c r="N711" i="1"/>
  <c r="X711" i="1" s="1"/>
  <c r="O711" i="1"/>
  <c r="Y711" i="1" s="1"/>
  <c r="Q711" i="1"/>
  <c r="AA711" i="1" s="1"/>
  <c r="S711" i="1"/>
  <c r="T711" i="1"/>
  <c r="U711" i="1"/>
  <c r="N712" i="1"/>
  <c r="X712" i="1" s="1"/>
  <c r="O712" i="1"/>
  <c r="Y712" i="1" s="1"/>
  <c r="Q712" i="1"/>
  <c r="AA712" i="1" s="1"/>
  <c r="S712" i="1"/>
  <c r="T712" i="1"/>
  <c r="U712" i="1"/>
  <c r="N713" i="1"/>
  <c r="O713" i="1"/>
  <c r="Y713" i="1" s="1"/>
  <c r="Q713" i="1"/>
  <c r="AA713" i="1" s="1"/>
  <c r="S713" i="1"/>
  <c r="T713" i="1"/>
  <c r="U713" i="1"/>
  <c r="AC713" i="1" s="1"/>
  <c r="N714" i="1"/>
  <c r="O714" i="1"/>
  <c r="Y714" i="1" s="1"/>
  <c r="Q714" i="1"/>
  <c r="AA714" i="1" s="1"/>
  <c r="S714" i="1"/>
  <c r="T714" i="1"/>
  <c r="U714" i="1"/>
  <c r="AC714" i="1" s="1"/>
  <c r="N715" i="1"/>
  <c r="X715" i="1" s="1"/>
  <c r="O715" i="1"/>
  <c r="Y715" i="1" s="1"/>
  <c r="Q715" i="1"/>
  <c r="AA715" i="1" s="1"/>
  <c r="S715" i="1"/>
  <c r="T715" i="1"/>
  <c r="U715" i="1"/>
  <c r="N716" i="1"/>
  <c r="X716" i="1" s="1"/>
  <c r="O716" i="1"/>
  <c r="Y716" i="1" s="1"/>
  <c r="Q716" i="1"/>
  <c r="AA716" i="1" s="1"/>
  <c r="S716" i="1"/>
  <c r="T716" i="1"/>
  <c r="U716" i="1"/>
  <c r="N717" i="1"/>
  <c r="O717" i="1"/>
  <c r="Y717" i="1" s="1"/>
  <c r="Q717" i="1"/>
  <c r="AA717" i="1" s="1"/>
  <c r="S717" i="1"/>
  <c r="T717" i="1"/>
  <c r="U717" i="1"/>
  <c r="N718" i="1"/>
  <c r="O718" i="1"/>
  <c r="Y718" i="1" s="1"/>
  <c r="Q718" i="1"/>
  <c r="AA718" i="1" s="1"/>
  <c r="S718" i="1"/>
  <c r="T718" i="1"/>
  <c r="U718" i="1"/>
  <c r="AC718" i="1" s="1"/>
  <c r="N719" i="1"/>
  <c r="X719" i="1" s="1"/>
  <c r="O719" i="1"/>
  <c r="Y719" i="1" s="1"/>
  <c r="Q719" i="1"/>
  <c r="AA719" i="1" s="1"/>
  <c r="S719" i="1"/>
  <c r="T719" i="1"/>
  <c r="U719" i="1"/>
  <c r="N720" i="1"/>
  <c r="X720" i="1" s="1"/>
  <c r="O720" i="1"/>
  <c r="Y720" i="1" s="1"/>
  <c r="Q720" i="1"/>
  <c r="AA720" i="1" s="1"/>
  <c r="S720" i="1"/>
  <c r="T720" i="1"/>
  <c r="U720" i="1"/>
  <c r="N721" i="1"/>
  <c r="O721" i="1"/>
  <c r="Y721" i="1" s="1"/>
  <c r="Q721" i="1"/>
  <c r="AA721" i="1" s="1"/>
  <c r="S721" i="1"/>
  <c r="T721" i="1"/>
  <c r="U721" i="1"/>
  <c r="AC721" i="1" s="1"/>
  <c r="N722" i="1"/>
  <c r="O722" i="1"/>
  <c r="Y722" i="1" s="1"/>
  <c r="Q722" i="1"/>
  <c r="AA722" i="1" s="1"/>
  <c r="S722" i="1"/>
  <c r="T722" i="1"/>
  <c r="U722" i="1"/>
  <c r="AC722" i="1" s="1"/>
  <c r="N723" i="1"/>
  <c r="X723" i="1" s="1"/>
  <c r="O723" i="1"/>
  <c r="Y723" i="1" s="1"/>
  <c r="Q723" i="1"/>
  <c r="AA723" i="1" s="1"/>
  <c r="S723" i="1"/>
  <c r="T723" i="1"/>
  <c r="U723" i="1"/>
  <c r="N724" i="1"/>
  <c r="X724" i="1" s="1"/>
  <c r="O724" i="1"/>
  <c r="Y724" i="1" s="1"/>
  <c r="Q724" i="1"/>
  <c r="AA724" i="1" s="1"/>
  <c r="S724" i="1"/>
  <c r="T724" i="1"/>
  <c r="U724" i="1"/>
  <c r="N725" i="1"/>
  <c r="O725" i="1"/>
  <c r="Y725" i="1" s="1"/>
  <c r="Q725" i="1"/>
  <c r="AA725" i="1" s="1"/>
  <c r="S725" i="1"/>
  <c r="T725" i="1"/>
  <c r="U725" i="1"/>
  <c r="AC725" i="1" s="1"/>
  <c r="N726" i="1"/>
  <c r="O726" i="1"/>
  <c r="Y726" i="1" s="1"/>
  <c r="Q726" i="1"/>
  <c r="AA726" i="1" s="1"/>
  <c r="S726" i="1"/>
  <c r="T726" i="1"/>
  <c r="U726" i="1"/>
  <c r="AC726" i="1" s="1"/>
  <c r="N727" i="1"/>
  <c r="X727" i="1" s="1"/>
  <c r="O727" i="1"/>
  <c r="Y727" i="1" s="1"/>
  <c r="Q727" i="1"/>
  <c r="AA727" i="1" s="1"/>
  <c r="S727" i="1"/>
  <c r="T727" i="1"/>
  <c r="U727" i="1"/>
  <c r="N728" i="1"/>
  <c r="X728" i="1" s="1"/>
  <c r="O728" i="1"/>
  <c r="Y728" i="1" s="1"/>
  <c r="Q728" i="1"/>
  <c r="AA728" i="1" s="1"/>
  <c r="S728" i="1"/>
  <c r="T728" i="1"/>
  <c r="U728" i="1"/>
  <c r="N729" i="1"/>
  <c r="O729" i="1"/>
  <c r="Y729" i="1" s="1"/>
  <c r="Q729" i="1"/>
  <c r="AA729" i="1" s="1"/>
  <c r="S729" i="1"/>
  <c r="T729" i="1"/>
  <c r="U729" i="1"/>
  <c r="AC729" i="1" s="1"/>
  <c r="N730" i="1"/>
  <c r="O730" i="1"/>
  <c r="Y730" i="1" s="1"/>
  <c r="Q730" i="1"/>
  <c r="AA730" i="1" s="1"/>
  <c r="S730" i="1"/>
  <c r="T730" i="1"/>
  <c r="U730" i="1"/>
  <c r="AC730" i="1" s="1"/>
  <c r="N731" i="1"/>
  <c r="X731" i="1" s="1"/>
  <c r="O731" i="1"/>
  <c r="Y731" i="1" s="1"/>
  <c r="Q731" i="1"/>
  <c r="AA731" i="1" s="1"/>
  <c r="S731" i="1"/>
  <c r="T731" i="1"/>
  <c r="U731" i="1"/>
  <c r="N732" i="1"/>
  <c r="X732" i="1" s="1"/>
  <c r="O732" i="1"/>
  <c r="Y732" i="1" s="1"/>
  <c r="Q732" i="1"/>
  <c r="AA732" i="1" s="1"/>
  <c r="S732" i="1"/>
  <c r="T732" i="1"/>
  <c r="U732" i="1"/>
  <c r="N733" i="1"/>
  <c r="O733" i="1"/>
  <c r="Y733" i="1" s="1"/>
  <c r="Q733" i="1"/>
  <c r="AA733" i="1" s="1"/>
  <c r="S733" i="1"/>
  <c r="T733" i="1"/>
  <c r="U733" i="1"/>
  <c r="N734" i="1"/>
  <c r="O734" i="1"/>
  <c r="Y734" i="1" s="1"/>
  <c r="Q734" i="1"/>
  <c r="AA734" i="1" s="1"/>
  <c r="S734" i="1"/>
  <c r="T734" i="1"/>
  <c r="U734" i="1"/>
  <c r="AC734" i="1" s="1"/>
  <c r="N735" i="1"/>
  <c r="X735" i="1" s="1"/>
  <c r="O735" i="1"/>
  <c r="Y735" i="1" s="1"/>
  <c r="Q735" i="1"/>
  <c r="AA735" i="1" s="1"/>
  <c r="S735" i="1"/>
  <c r="T735" i="1"/>
  <c r="U735" i="1"/>
  <c r="N736" i="1"/>
  <c r="X736" i="1" s="1"/>
  <c r="O736" i="1"/>
  <c r="Y736" i="1" s="1"/>
  <c r="Q736" i="1"/>
  <c r="AA736" i="1" s="1"/>
  <c r="S736" i="1"/>
  <c r="T736" i="1"/>
  <c r="U736" i="1"/>
  <c r="N737" i="1"/>
  <c r="O737" i="1"/>
  <c r="Y737" i="1" s="1"/>
  <c r="Q737" i="1"/>
  <c r="AA737" i="1" s="1"/>
  <c r="S737" i="1"/>
  <c r="T737" i="1"/>
  <c r="U737" i="1"/>
  <c r="AC737" i="1" s="1"/>
  <c r="N738" i="1"/>
  <c r="O738" i="1"/>
  <c r="Y738" i="1" s="1"/>
  <c r="Q738" i="1"/>
  <c r="AA738" i="1" s="1"/>
  <c r="S738" i="1"/>
  <c r="T738" i="1"/>
  <c r="U738" i="1"/>
  <c r="AC738" i="1" s="1"/>
  <c r="N739" i="1"/>
  <c r="X739" i="1" s="1"/>
  <c r="O739" i="1"/>
  <c r="Y739" i="1" s="1"/>
  <c r="Q739" i="1"/>
  <c r="AA739" i="1" s="1"/>
  <c r="S739" i="1"/>
  <c r="T739" i="1"/>
  <c r="U739" i="1"/>
  <c r="N740" i="1"/>
  <c r="X740" i="1" s="1"/>
  <c r="O740" i="1"/>
  <c r="Y740" i="1" s="1"/>
  <c r="Q740" i="1"/>
  <c r="AA740" i="1" s="1"/>
  <c r="S740" i="1"/>
  <c r="T740" i="1"/>
  <c r="U740" i="1"/>
  <c r="N741" i="1"/>
  <c r="O741" i="1"/>
  <c r="Y741" i="1" s="1"/>
  <c r="Q741" i="1"/>
  <c r="AA741" i="1" s="1"/>
  <c r="S741" i="1"/>
  <c r="T741" i="1"/>
  <c r="U741" i="1"/>
  <c r="AC741" i="1" s="1"/>
  <c r="N742" i="1"/>
  <c r="O742" i="1"/>
  <c r="Y742" i="1" s="1"/>
  <c r="Q742" i="1"/>
  <c r="AA742" i="1" s="1"/>
  <c r="S742" i="1"/>
  <c r="T742" i="1"/>
  <c r="U742" i="1"/>
  <c r="AC742" i="1" s="1"/>
  <c r="N743" i="1"/>
  <c r="O743" i="1"/>
  <c r="Y743" i="1" s="1"/>
  <c r="Q743" i="1"/>
  <c r="AA743" i="1" s="1"/>
  <c r="S743" i="1"/>
  <c r="T743" i="1"/>
  <c r="U743" i="1"/>
  <c r="N744" i="1"/>
  <c r="O744" i="1"/>
  <c r="Y744" i="1" s="1"/>
  <c r="Q744" i="1"/>
  <c r="AA744" i="1" s="1"/>
  <c r="S744" i="1"/>
  <c r="T744" i="1"/>
  <c r="U744" i="1"/>
  <c r="N745" i="1"/>
  <c r="O745" i="1"/>
  <c r="Y745" i="1" s="1"/>
  <c r="Q745" i="1"/>
  <c r="AA745" i="1" s="1"/>
  <c r="S745" i="1"/>
  <c r="T745" i="1"/>
  <c r="U745" i="1"/>
  <c r="AC745" i="1" s="1"/>
  <c r="N746" i="1"/>
  <c r="O746" i="1"/>
  <c r="Y746" i="1" s="1"/>
  <c r="Q746" i="1"/>
  <c r="AA746" i="1" s="1"/>
  <c r="S746" i="1"/>
  <c r="T746" i="1"/>
  <c r="U746" i="1"/>
  <c r="AC746" i="1" s="1"/>
  <c r="N747" i="1"/>
  <c r="O747" i="1"/>
  <c r="Y747" i="1" s="1"/>
  <c r="Q747" i="1"/>
  <c r="AA747" i="1" s="1"/>
  <c r="S747" i="1"/>
  <c r="T747" i="1"/>
  <c r="U747" i="1"/>
  <c r="AC747" i="1" s="1"/>
  <c r="N748" i="1"/>
  <c r="O748" i="1"/>
  <c r="Y748" i="1" s="1"/>
  <c r="Q748" i="1"/>
  <c r="AA748" i="1" s="1"/>
  <c r="S748" i="1"/>
  <c r="T748" i="1"/>
  <c r="U748" i="1"/>
  <c r="AC748" i="1" s="1"/>
  <c r="N749" i="1"/>
  <c r="O749" i="1"/>
  <c r="Y749" i="1" s="1"/>
  <c r="Q749" i="1"/>
  <c r="AA749" i="1" s="1"/>
  <c r="S749" i="1"/>
  <c r="T749" i="1"/>
  <c r="U749" i="1"/>
  <c r="AC749" i="1" s="1"/>
  <c r="N750" i="1"/>
  <c r="O750" i="1"/>
  <c r="Y750" i="1" s="1"/>
  <c r="Q750" i="1"/>
  <c r="AA750" i="1" s="1"/>
  <c r="S750" i="1"/>
  <c r="T750" i="1"/>
  <c r="U750" i="1"/>
  <c r="AC750" i="1" s="1"/>
  <c r="N751" i="1"/>
  <c r="O751" i="1"/>
  <c r="Y751" i="1" s="1"/>
  <c r="Q751" i="1"/>
  <c r="AA751" i="1" s="1"/>
  <c r="S751" i="1"/>
  <c r="T751" i="1"/>
  <c r="U751" i="1"/>
  <c r="AC751" i="1" s="1"/>
  <c r="N752" i="1"/>
  <c r="O752" i="1"/>
  <c r="Y752" i="1" s="1"/>
  <c r="Q752" i="1"/>
  <c r="AA752" i="1" s="1"/>
  <c r="S752" i="1"/>
  <c r="T752" i="1"/>
  <c r="U752" i="1"/>
  <c r="AC752" i="1" s="1"/>
  <c r="N753" i="1"/>
  <c r="O753" i="1"/>
  <c r="Y753" i="1" s="1"/>
  <c r="Q753" i="1"/>
  <c r="AA753" i="1" s="1"/>
  <c r="S753" i="1"/>
  <c r="T753" i="1"/>
  <c r="U753" i="1"/>
  <c r="AC753" i="1" s="1"/>
  <c r="N754" i="1"/>
  <c r="O754" i="1"/>
  <c r="Y754" i="1" s="1"/>
  <c r="Q754" i="1"/>
  <c r="AA754" i="1" s="1"/>
  <c r="S754" i="1"/>
  <c r="T754" i="1"/>
  <c r="U754" i="1"/>
  <c r="AC754" i="1" s="1"/>
  <c r="N755" i="1"/>
  <c r="O755" i="1"/>
  <c r="Y755" i="1" s="1"/>
  <c r="Q755" i="1"/>
  <c r="AA755" i="1" s="1"/>
  <c r="S755" i="1"/>
  <c r="T755" i="1"/>
  <c r="U755" i="1"/>
  <c r="AC755" i="1" s="1"/>
  <c r="N756" i="1"/>
  <c r="O756" i="1"/>
  <c r="Y756" i="1" s="1"/>
  <c r="Q756" i="1"/>
  <c r="AA756" i="1" s="1"/>
  <c r="S756" i="1"/>
  <c r="T756" i="1"/>
  <c r="U756" i="1"/>
  <c r="N757" i="1"/>
  <c r="O757" i="1"/>
  <c r="Y757" i="1" s="1"/>
  <c r="Q757" i="1"/>
  <c r="AA757" i="1" s="1"/>
  <c r="S757" i="1"/>
  <c r="T757" i="1"/>
  <c r="U757" i="1"/>
  <c r="N758" i="1"/>
  <c r="O758" i="1"/>
  <c r="Y758" i="1" s="1"/>
  <c r="Q758" i="1"/>
  <c r="AA758" i="1" s="1"/>
  <c r="S758" i="1"/>
  <c r="T758" i="1"/>
  <c r="U758" i="1"/>
  <c r="AC758" i="1" s="1"/>
  <c r="N759" i="1"/>
  <c r="O759" i="1"/>
  <c r="Y759" i="1" s="1"/>
  <c r="Q759" i="1"/>
  <c r="AA759" i="1" s="1"/>
  <c r="S759" i="1"/>
  <c r="T759" i="1"/>
  <c r="U759" i="1"/>
  <c r="AC759" i="1" s="1"/>
  <c r="N760" i="1"/>
  <c r="O760" i="1"/>
  <c r="Y760" i="1" s="1"/>
  <c r="Q760" i="1"/>
  <c r="AA760" i="1" s="1"/>
  <c r="S760" i="1"/>
  <c r="T760" i="1"/>
  <c r="U760" i="1"/>
  <c r="AC760" i="1" s="1"/>
  <c r="N761" i="1"/>
  <c r="O761" i="1"/>
  <c r="Y761" i="1" s="1"/>
  <c r="Q761" i="1"/>
  <c r="AA761" i="1" s="1"/>
  <c r="S761" i="1"/>
  <c r="T761" i="1"/>
  <c r="U761" i="1"/>
  <c r="AC761" i="1" s="1"/>
  <c r="N762" i="1"/>
  <c r="O762" i="1"/>
  <c r="Y762" i="1" s="1"/>
  <c r="Q762" i="1"/>
  <c r="AA762" i="1" s="1"/>
  <c r="S762" i="1"/>
  <c r="T762" i="1"/>
  <c r="U762" i="1"/>
  <c r="AC762" i="1" s="1"/>
  <c r="N763" i="1"/>
  <c r="O763" i="1"/>
  <c r="Y763" i="1" s="1"/>
  <c r="Q763" i="1"/>
  <c r="AA763" i="1" s="1"/>
  <c r="S763" i="1"/>
  <c r="T763" i="1"/>
  <c r="U763" i="1"/>
  <c r="AC763" i="1" s="1"/>
  <c r="N764" i="1"/>
  <c r="O764" i="1"/>
  <c r="Y764" i="1" s="1"/>
  <c r="Q764" i="1"/>
  <c r="AA764" i="1" s="1"/>
  <c r="S764" i="1"/>
  <c r="T764" i="1"/>
  <c r="U764" i="1"/>
  <c r="AC764" i="1" s="1"/>
  <c r="N765" i="1"/>
  <c r="O765" i="1"/>
  <c r="Y765" i="1" s="1"/>
  <c r="Q765" i="1"/>
  <c r="AA765" i="1" s="1"/>
  <c r="S765" i="1"/>
  <c r="T765" i="1"/>
  <c r="U765" i="1"/>
  <c r="N766" i="1"/>
  <c r="O766" i="1"/>
  <c r="Y766" i="1" s="1"/>
  <c r="Q766" i="1"/>
  <c r="AA766" i="1" s="1"/>
  <c r="S766" i="1"/>
  <c r="T766" i="1"/>
  <c r="U766" i="1"/>
  <c r="AC766" i="1" s="1"/>
  <c r="N767" i="1"/>
  <c r="O767" i="1"/>
  <c r="Y767" i="1" s="1"/>
  <c r="Q767" i="1"/>
  <c r="AA767" i="1" s="1"/>
  <c r="S767" i="1"/>
  <c r="T767" i="1"/>
  <c r="U767" i="1"/>
  <c r="N768" i="1"/>
  <c r="O768" i="1"/>
  <c r="Y768" i="1" s="1"/>
  <c r="Q768" i="1"/>
  <c r="AA768" i="1" s="1"/>
  <c r="S768" i="1"/>
  <c r="T768" i="1"/>
  <c r="U768" i="1"/>
  <c r="N769" i="1"/>
  <c r="O769" i="1"/>
  <c r="Y769" i="1" s="1"/>
  <c r="Q769" i="1"/>
  <c r="AA769" i="1" s="1"/>
  <c r="S769" i="1"/>
  <c r="T769" i="1"/>
  <c r="U769" i="1"/>
  <c r="AC769" i="1" s="1"/>
  <c r="N770" i="1"/>
  <c r="O770" i="1"/>
  <c r="Y770" i="1" s="1"/>
  <c r="Q770" i="1"/>
  <c r="AA770" i="1" s="1"/>
  <c r="S770" i="1"/>
  <c r="T770" i="1"/>
  <c r="U770" i="1"/>
  <c r="AC770" i="1" s="1"/>
  <c r="N771" i="1"/>
  <c r="O771" i="1"/>
  <c r="Y771" i="1" s="1"/>
  <c r="Q771" i="1"/>
  <c r="AA771" i="1" s="1"/>
  <c r="S771" i="1"/>
  <c r="T771" i="1"/>
  <c r="U771" i="1"/>
  <c r="AC771" i="1" s="1"/>
  <c r="N772" i="1"/>
  <c r="O772" i="1"/>
  <c r="Y772" i="1" s="1"/>
  <c r="Q772" i="1"/>
  <c r="AA772" i="1" s="1"/>
  <c r="S772" i="1"/>
  <c r="T772" i="1"/>
  <c r="U772" i="1"/>
  <c r="N773" i="1"/>
  <c r="O773" i="1"/>
  <c r="Y773" i="1" s="1"/>
  <c r="Q773" i="1"/>
  <c r="AA773" i="1" s="1"/>
  <c r="S773" i="1"/>
  <c r="T773" i="1"/>
  <c r="U773" i="1"/>
  <c r="N774" i="1"/>
  <c r="O774" i="1"/>
  <c r="Y774" i="1" s="1"/>
  <c r="Q774" i="1"/>
  <c r="AA774" i="1" s="1"/>
  <c r="S774" i="1"/>
  <c r="T774" i="1"/>
  <c r="U774" i="1"/>
  <c r="AC774" i="1" s="1"/>
  <c r="N775" i="1"/>
  <c r="O775" i="1"/>
  <c r="Y775" i="1" s="1"/>
  <c r="Q775" i="1"/>
  <c r="AA775" i="1" s="1"/>
  <c r="S775" i="1"/>
  <c r="T775" i="1"/>
  <c r="U775" i="1"/>
  <c r="N776" i="1"/>
  <c r="O776" i="1"/>
  <c r="Y776" i="1" s="1"/>
  <c r="Q776" i="1"/>
  <c r="AA776" i="1" s="1"/>
  <c r="S776" i="1"/>
  <c r="T776" i="1"/>
  <c r="U776" i="1"/>
  <c r="N777" i="1"/>
  <c r="O777" i="1"/>
  <c r="Y777" i="1" s="1"/>
  <c r="Q777" i="1"/>
  <c r="AA777" i="1" s="1"/>
  <c r="S777" i="1"/>
  <c r="T777" i="1"/>
  <c r="U777" i="1"/>
  <c r="AC777" i="1" s="1"/>
  <c r="N778" i="1"/>
  <c r="O778" i="1"/>
  <c r="Y778" i="1" s="1"/>
  <c r="Q778" i="1"/>
  <c r="AA778" i="1" s="1"/>
  <c r="S778" i="1"/>
  <c r="T778" i="1"/>
  <c r="U778" i="1"/>
  <c r="AC778" i="1" s="1"/>
  <c r="N779" i="1"/>
  <c r="O779" i="1"/>
  <c r="Y779" i="1" s="1"/>
  <c r="Q779" i="1"/>
  <c r="AA779" i="1" s="1"/>
  <c r="S779" i="1"/>
  <c r="T779" i="1"/>
  <c r="U779" i="1"/>
  <c r="AC779" i="1" s="1"/>
  <c r="N780" i="1"/>
  <c r="O780" i="1"/>
  <c r="Y780" i="1" s="1"/>
  <c r="Q780" i="1"/>
  <c r="AA780" i="1" s="1"/>
  <c r="S780" i="1"/>
  <c r="T780" i="1"/>
  <c r="U780" i="1"/>
  <c r="AC780" i="1" s="1"/>
  <c r="N781" i="1"/>
  <c r="O781" i="1"/>
  <c r="Y781" i="1" s="1"/>
  <c r="Q781" i="1"/>
  <c r="AA781" i="1" s="1"/>
  <c r="S781" i="1"/>
  <c r="T781" i="1"/>
  <c r="U781" i="1"/>
  <c r="AC781" i="1" s="1"/>
  <c r="N782" i="1"/>
  <c r="O782" i="1"/>
  <c r="Y782" i="1" s="1"/>
  <c r="Q782" i="1"/>
  <c r="AA782" i="1" s="1"/>
  <c r="S782" i="1"/>
  <c r="T782" i="1"/>
  <c r="U782" i="1"/>
  <c r="AC782" i="1" s="1"/>
  <c r="N783" i="1"/>
  <c r="X783" i="1" s="1"/>
  <c r="O783" i="1"/>
  <c r="Y783" i="1" s="1"/>
  <c r="Q783" i="1"/>
  <c r="AA783" i="1" s="1"/>
  <c r="S783" i="1"/>
  <c r="T783" i="1"/>
  <c r="U783" i="1"/>
  <c r="N784" i="1"/>
  <c r="X784" i="1" s="1"/>
  <c r="O784" i="1"/>
  <c r="Y784" i="1" s="1"/>
  <c r="Q784" i="1"/>
  <c r="AA784" i="1" s="1"/>
  <c r="S784" i="1"/>
  <c r="T784" i="1"/>
  <c r="U784" i="1"/>
  <c r="N785" i="1"/>
  <c r="O785" i="1"/>
  <c r="Y785" i="1" s="1"/>
  <c r="Q785" i="1"/>
  <c r="AA785" i="1" s="1"/>
  <c r="S785" i="1"/>
  <c r="T785" i="1"/>
  <c r="U785" i="1"/>
  <c r="AC785" i="1" s="1"/>
  <c r="N786" i="1"/>
  <c r="O786" i="1"/>
  <c r="Y786" i="1" s="1"/>
  <c r="Q786" i="1"/>
  <c r="AA786" i="1" s="1"/>
  <c r="S786" i="1"/>
  <c r="T786" i="1"/>
  <c r="U786" i="1"/>
  <c r="AC786" i="1" s="1"/>
  <c r="N787" i="1"/>
  <c r="O787" i="1"/>
  <c r="Y787" i="1" s="1"/>
  <c r="Q787" i="1"/>
  <c r="AA787" i="1" s="1"/>
  <c r="S787" i="1"/>
  <c r="T787" i="1"/>
  <c r="U787" i="1"/>
  <c r="AC787" i="1" s="1"/>
  <c r="N788" i="1"/>
  <c r="O788" i="1"/>
  <c r="Y788" i="1" s="1"/>
  <c r="Q788" i="1"/>
  <c r="AA788" i="1" s="1"/>
  <c r="S788" i="1"/>
  <c r="T788" i="1"/>
  <c r="U788" i="1"/>
  <c r="N789" i="1"/>
  <c r="O789" i="1"/>
  <c r="Y789" i="1" s="1"/>
  <c r="Q789" i="1"/>
  <c r="AA789" i="1" s="1"/>
  <c r="S789" i="1"/>
  <c r="T789" i="1"/>
  <c r="U789" i="1"/>
  <c r="N790" i="1"/>
  <c r="O790" i="1"/>
  <c r="Y790" i="1" s="1"/>
  <c r="Q790" i="1"/>
  <c r="AA790" i="1" s="1"/>
  <c r="S790" i="1"/>
  <c r="T790" i="1"/>
  <c r="U790" i="1"/>
  <c r="AC790" i="1" s="1"/>
  <c r="N791" i="1"/>
  <c r="O791" i="1"/>
  <c r="Y791" i="1" s="1"/>
  <c r="Q791" i="1"/>
  <c r="AA791" i="1" s="1"/>
  <c r="S791" i="1"/>
  <c r="T791" i="1"/>
  <c r="U791" i="1"/>
  <c r="AC791" i="1" s="1"/>
  <c r="N792" i="1"/>
  <c r="O792" i="1"/>
  <c r="Y792" i="1" s="1"/>
  <c r="Q792" i="1"/>
  <c r="AA792" i="1" s="1"/>
  <c r="S792" i="1"/>
  <c r="T792" i="1"/>
  <c r="U792" i="1"/>
  <c r="N793" i="1"/>
  <c r="O793" i="1"/>
  <c r="Y793" i="1" s="1"/>
  <c r="Q793" i="1"/>
  <c r="AA793" i="1" s="1"/>
  <c r="S793" i="1"/>
  <c r="T793" i="1"/>
  <c r="U793" i="1"/>
  <c r="N794" i="1"/>
  <c r="O794" i="1"/>
  <c r="Y794" i="1" s="1"/>
  <c r="Q794" i="1"/>
  <c r="AA794" i="1" s="1"/>
  <c r="S794" i="1"/>
  <c r="T794" i="1"/>
  <c r="U794" i="1"/>
  <c r="AC794" i="1" s="1"/>
  <c r="N795" i="1"/>
  <c r="O795" i="1"/>
  <c r="Y795" i="1" s="1"/>
  <c r="Q795" i="1"/>
  <c r="AA795" i="1" s="1"/>
  <c r="S795" i="1"/>
  <c r="T795" i="1"/>
  <c r="U795" i="1"/>
  <c r="AC795" i="1" s="1"/>
  <c r="N796" i="1"/>
  <c r="O796" i="1"/>
  <c r="Y796" i="1" s="1"/>
  <c r="Q796" i="1"/>
  <c r="AA796" i="1" s="1"/>
  <c r="S796" i="1"/>
  <c r="T796" i="1"/>
  <c r="U796" i="1"/>
  <c r="AC796" i="1" s="1"/>
  <c r="N797" i="1"/>
  <c r="O797" i="1"/>
  <c r="Y797" i="1" s="1"/>
  <c r="Q797" i="1"/>
  <c r="AA797" i="1" s="1"/>
  <c r="S797" i="1"/>
  <c r="T797" i="1"/>
  <c r="U797" i="1"/>
  <c r="N798" i="1"/>
  <c r="O798" i="1"/>
  <c r="Y798" i="1" s="1"/>
  <c r="Q798" i="1"/>
  <c r="AA798" i="1" s="1"/>
  <c r="S798" i="1"/>
  <c r="T798" i="1"/>
  <c r="U798" i="1"/>
  <c r="AC798" i="1" s="1"/>
  <c r="N799" i="1"/>
  <c r="O799" i="1"/>
  <c r="Y799" i="1" s="1"/>
  <c r="Q799" i="1"/>
  <c r="AA799" i="1" s="1"/>
  <c r="S799" i="1"/>
  <c r="T799" i="1"/>
  <c r="U799" i="1"/>
  <c r="N800" i="1"/>
  <c r="O800" i="1"/>
  <c r="Y800" i="1" s="1"/>
  <c r="Q800" i="1"/>
  <c r="AA800" i="1" s="1"/>
  <c r="S800" i="1"/>
  <c r="T800" i="1"/>
  <c r="U800" i="1"/>
  <c r="AC800" i="1" s="1"/>
  <c r="N801" i="1"/>
  <c r="O801" i="1"/>
  <c r="Y801" i="1" s="1"/>
  <c r="Q801" i="1"/>
  <c r="AA801" i="1" s="1"/>
  <c r="S801" i="1"/>
  <c r="T801" i="1"/>
  <c r="U801" i="1"/>
  <c r="AC801" i="1" s="1"/>
  <c r="N802" i="1"/>
  <c r="O802" i="1"/>
  <c r="Y802" i="1" s="1"/>
  <c r="Q802" i="1"/>
  <c r="AA802" i="1" s="1"/>
  <c r="S802" i="1"/>
  <c r="T802" i="1"/>
  <c r="U802" i="1"/>
  <c r="AC802" i="1" s="1"/>
  <c r="N803" i="1"/>
  <c r="O803" i="1"/>
  <c r="Y803" i="1" s="1"/>
  <c r="Q803" i="1"/>
  <c r="AA803" i="1" s="1"/>
  <c r="S803" i="1"/>
  <c r="T803" i="1"/>
  <c r="U803" i="1"/>
  <c r="N804" i="1"/>
  <c r="O804" i="1"/>
  <c r="Y804" i="1" s="1"/>
  <c r="Q804" i="1"/>
  <c r="AA804" i="1" s="1"/>
  <c r="S804" i="1"/>
  <c r="T804" i="1"/>
  <c r="U804" i="1"/>
  <c r="N805" i="1"/>
  <c r="O805" i="1"/>
  <c r="Y805" i="1" s="1"/>
  <c r="Q805" i="1"/>
  <c r="AA805" i="1" s="1"/>
  <c r="S805" i="1"/>
  <c r="T805" i="1"/>
  <c r="U805" i="1"/>
  <c r="AC805" i="1" s="1"/>
  <c r="N806" i="1"/>
  <c r="O806" i="1"/>
  <c r="Y806" i="1" s="1"/>
  <c r="Q806" i="1"/>
  <c r="AA806" i="1" s="1"/>
  <c r="S806" i="1"/>
  <c r="T806" i="1"/>
  <c r="U806" i="1"/>
  <c r="AC806" i="1" s="1"/>
  <c r="N807" i="1"/>
  <c r="O807" i="1"/>
  <c r="Y807" i="1" s="1"/>
  <c r="Q807" i="1"/>
  <c r="AA807" i="1" s="1"/>
  <c r="S807" i="1"/>
  <c r="T807" i="1"/>
  <c r="U807" i="1"/>
  <c r="AC807" i="1" s="1"/>
  <c r="N808" i="1"/>
  <c r="O808" i="1"/>
  <c r="Y808" i="1" s="1"/>
  <c r="Q808" i="1"/>
  <c r="AA808" i="1" s="1"/>
  <c r="S808" i="1"/>
  <c r="T808" i="1"/>
  <c r="U808" i="1"/>
  <c r="N809" i="1"/>
  <c r="O809" i="1"/>
  <c r="Y809" i="1" s="1"/>
  <c r="Q809" i="1"/>
  <c r="AA809" i="1" s="1"/>
  <c r="S809" i="1"/>
  <c r="T809" i="1"/>
  <c r="U809" i="1"/>
  <c r="N810" i="1"/>
  <c r="O810" i="1"/>
  <c r="Y810" i="1" s="1"/>
  <c r="Q810" i="1"/>
  <c r="AA810" i="1" s="1"/>
  <c r="S810" i="1"/>
  <c r="T810" i="1"/>
  <c r="U810" i="1"/>
  <c r="AC810" i="1" s="1"/>
  <c r="N811" i="1"/>
  <c r="O811" i="1"/>
  <c r="Y811" i="1" s="1"/>
  <c r="Q811" i="1"/>
  <c r="AA811" i="1" s="1"/>
  <c r="S811" i="1"/>
  <c r="T811" i="1"/>
  <c r="U811" i="1"/>
  <c r="N812" i="1"/>
  <c r="O812" i="1"/>
  <c r="Y812" i="1" s="1"/>
  <c r="Q812" i="1"/>
  <c r="AA812" i="1" s="1"/>
  <c r="S812" i="1"/>
  <c r="T812" i="1"/>
  <c r="U812" i="1"/>
  <c r="AC812" i="1" s="1"/>
  <c r="N813" i="1"/>
  <c r="O813" i="1"/>
  <c r="Y813" i="1" s="1"/>
  <c r="Q813" i="1"/>
  <c r="AA813" i="1" s="1"/>
  <c r="S813" i="1"/>
  <c r="T813" i="1"/>
  <c r="U813" i="1"/>
  <c r="AC813" i="1" s="1"/>
  <c r="N814" i="1"/>
  <c r="O814" i="1"/>
  <c r="Y814" i="1" s="1"/>
  <c r="Q814" i="1"/>
  <c r="AA814" i="1" s="1"/>
  <c r="S814" i="1"/>
  <c r="T814" i="1"/>
  <c r="U814" i="1"/>
  <c r="AC814" i="1" s="1"/>
  <c r="N815" i="1"/>
  <c r="O815" i="1"/>
  <c r="Y815" i="1" s="1"/>
  <c r="Q815" i="1"/>
  <c r="AA815" i="1" s="1"/>
  <c r="S815" i="1"/>
  <c r="T815" i="1"/>
  <c r="U815" i="1"/>
  <c r="AC815" i="1" s="1"/>
  <c r="N816" i="1"/>
  <c r="O816" i="1"/>
  <c r="Y816" i="1" s="1"/>
  <c r="Q816" i="1"/>
  <c r="AA816" i="1" s="1"/>
  <c r="S816" i="1"/>
  <c r="T816" i="1"/>
  <c r="U816" i="1"/>
  <c r="N817" i="1"/>
  <c r="O817" i="1"/>
  <c r="Y817" i="1" s="1"/>
  <c r="Q817" i="1"/>
  <c r="AA817" i="1" s="1"/>
  <c r="S817" i="1"/>
  <c r="T817" i="1"/>
  <c r="U817" i="1"/>
  <c r="AC817" i="1" s="1"/>
  <c r="N818" i="1"/>
  <c r="O818" i="1"/>
  <c r="Y818" i="1" s="1"/>
  <c r="Q818" i="1"/>
  <c r="AA818" i="1" s="1"/>
  <c r="S818" i="1"/>
  <c r="T818" i="1"/>
  <c r="U818" i="1"/>
  <c r="AC818" i="1" s="1"/>
  <c r="N819" i="1"/>
  <c r="O819" i="1"/>
  <c r="Y819" i="1" s="1"/>
  <c r="Q819" i="1"/>
  <c r="AA819" i="1" s="1"/>
  <c r="S819" i="1"/>
  <c r="T819" i="1"/>
  <c r="U819" i="1"/>
  <c r="N820" i="1"/>
  <c r="O820" i="1"/>
  <c r="Y820" i="1" s="1"/>
  <c r="Q820" i="1"/>
  <c r="AA820" i="1" s="1"/>
  <c r="S820" i="1"/>
  <c r="T820" i="1"/>
  <c r="U820" i="1"/>
  <c r="AC820" i="1" s="1"/>
  <c r="N821" i="1"/>
  <c r="O821" i="1"/>
  <c r="Y821" i="1" s="1"/>
  <c r="Q821" i="1"/>
  <c r="AA821" i="1" s="1"/>
  <c r="S821" i="1"/>
  <c r="T821" i="1"/>
  <c r="U821" i="1"/>
  <c r="AC821" i="1" s="1"/>
  <c r="N822" i="1"/>
  <c r="O822" i="1"/>
  <c r="Y822" i="1" s="1"/>
  <c r="Q822" i="1"/>
  <c r="AA822" i="1" s="1"/>
  <c r="S822" i="1"/>
  <c r="T822" i="1"/>
  <c r="U822" i="1"/>
  <c r="AC822" i="1" s="1"/>
  <c r="N823" i="1"/>
  <c r="O823" i="1"/>
  <c r="Y823" i="1" s="1"/>
  <c r="Q823" i="1"/>
  <c r="AA823" i="1" s="1"/>
  <c r="S823" i="1"/>
  <c r="T823" i="1"/>
  <c r="U823" i="1"/>
  <c r="AC823" i="1" s="1"/>
  <c r="N824" i="1"/>
  <c r="O824" i="1"/>
  <c r="Y824" i="1" s="1"/>
  <c r="Q824" i="1"/>
  <c r="AA824" i="1" s="1"/>
  <c r="S824" i="1"/>
  <c r="T824" i="1"/>
  <c r="U824" i="1"/>
  <c r="N825" i="1"/>
  <c r="O825" i="1"/>
  <c r="Y825" i="1" s="1"/>
  <c r="Q825" i="1"/>
  <c r="AA825" i="1" s="1"/>
  <c r="S825" i="1"/>
  <c r="T825" i="1"/>
  <c r="U825" i="1"/>
  <c r="N826" i="1"/>
  <c r="O826" i="1"/>
  <c r="Y826" i="1" s="1"/>
  <c r="Q826" i="1"/>
  <c r="AA826" i="1" s="1"/>
  <c r="S826" i="1"/>
  <c r="T826" i="1"/>
  <c r="U826" i="1"/>
  <c r="AC826" i="1" s="1"/>
  <c r="N827" i="1"/>
  <c r="O827" i="1"/>
  <c r="Y827" i="1" s="1"/>
  <c r="Q827" i="1"/>
  <c r="AA827" i="1" s="1"/>
  <c r="S827" i="1"/>
  <c r="T827" i="1"/>
  <c r="U827" i="1"/>
  <c r="N828" i="1"/>
  <c r="O828" i="1"/>
  <c r="Y828" i="1" s="1"/>
  <c r="Q828" i="1"/>
  <c r="AA828" i="1" s="1"/>
  <c r="S828" i="1"/>
  <c r="T828" i="1"/>
  <c r="U828" i="1"/>
  <c r="AC828" i="1" s="1"/>
  <c r="N829" i="1"/>
  <c r="O829" i="1"/>
  <c r="Y829" i="1" s="1"/>
  <c r="Q829" i="1"/>
  <c r="AA829" i="1" s="1"/>
  <c r="S829" i="1"/>
  <c r="T829" i="1"/>
  <c r="U829" i="1"/>
  <c r="N830" i="1"/>
  <c r="O830" i="1"/>
  <c r="Y830" i="1" s="1"/>
  <c r="Q830" i="1"/>
  <c r="AA830" i="1" s="1"/>
  <c r="S830" i="1"/>
  <c r="T830" i="1"/>
  <c r="U830" i="1"/>
  <c r="AC830" i="1" s="1"/>
  <c r="N831" i="1"/>
  <c r="O831" i="1"/>
  <c r="Y831" i="1" s="1"/>
  <c r="Q831" i="1"/>
  <c r="AA831" i="1" s="1"/>
  <c r="S831" i="1"/>
  <c r="T831" i="1"/>
  <c r="U831" i="1"/>
  <c r="N832" i="1"/>
  <c r="O832" i="1"/>
  <c r="Y832" i="1" s="1"/>
  <c r="Q832" i="1"/>
  <c r="AA832" i="1" s="1"/>
  <c r="S832" i="1"/>
  <c r="T832" i="1"/>
  <c r="U832" i="1"/>
  <c r="N833" i="1"/>
  <c r="O833" i="1"/>
  <c r="Y833" i="1" s="1"/>
  <c r="Q833" i="1"/>
  <c r="AA833" i="1" s="1"/>
  <c r="S833" i="1"/>
  <c r="T833" i="1"/>
  <c r="U833" i="1"/>
  <c r="N834" i="1"/>
  <c r="O834" i="1"/>
  <c r="Y834" i="1" s="1"/>
  <c r="Q834" i="1"/>
  <c r="AA834" i="1" s="1"/>
  <c r="S834" i="1"/>
  <c r="T834" i="1"/>
  <c r="U834" i="1"/>
  <c r="AC834" i="1" s="1"/>
  <c r="N835" i="1"/>
  <c r="O835" i="1"/>
  <c r="Y835" i="1" s="1"/>
  <c r="Q835" i="1"/>
  <c r="AA835" i="1" s="1"/>
  <c r="S835" i="1"/>
  <c r="T835" i="1"/>
  <c r="U835" i="1"/>
  <c r="N836" i="1"/>
  <c r="O836" i="1"/>
  <c r="Y836" i="1" s="1"/>
  <c r="Q836" i="1"/>
  <c r="AA836" i="1" s="1"/>
  <c r="S836" i="1"/>
  <c r="T836" i="1"/>
  <c r="U836" i="1"/>
  <c r="N837" i="1"/>
  <c r="O837" i="1"/>
  <c r="Y837" i="1" s="1"/>
  <c r="Q837" i="1"/>
  <c r="AA837" i="1" s="1"/>
  <c r="S837" i="1"/>
  <c r="T837" i="1"/>
  <c r="U837" i="1"/>
  <c r="AC837" i="1" s="1"/>
  <c r="N838" i="1"/>
  <c r="O838" i="1"/>
  <c r="Y838" i="1" s="1"/>
  <c r="Q838" i="1"/>
  <c r="AA838" i="1" s="1"/>
  <c r="S838" i="1"/>
  <c r="T838" i="1"/>
  <c r="U838" i="1"/>
  <c r="AC838" i="1" s="1"/>
  <c r="N839" i="1"/>
  <c r="O839" i="1"/>
  <c r="Y839" i="1" s="1"/>
  <c r="Q839" i="1"/>
  <c r="AA839" i="1" s="1"/>
  <c r="S839" i="1"/>
  <c r="T839" i="1"/>
  <c r="U839" i="1"/>
  <c r="AC839" i="1" s="1"/>
  <c r="N840" i="1"/>
  <c r="O840" i="1"/>
  <c r="Y840" i="1" s="1"/>
  <c r="Q840" i="1"/>
  <c r="AA840" i="1" s="1"/>
  <c r="S840" i="1"/>
  <c r="T840" i="1"/>
  <c r="U840" i="1"/>
  <c r="N841" i="1"/>
  <c r="O841" i="1"/>
  <c r="Y841" i="1" s="1"/>
  <c r="Q841" i="1"/>
  <c r="AA841" i="1" s="1"/>
  <c r="S841" i="1"/>
  <c r="T841" i="1"/>
  <c r="U841" i="1"/>
  <c r="N842" i="1"/>
  <c r="O842" i="1"/>
  <c r="Y842" i="1" s="1"/>
  <c r="Q842" i="1"/>
  <c r="AA842" i="1" s="1"/>
  <c r="S842" i="1"/>
  <c r="T842" i="1"/>
  <c r="U842" i="1"/>
  <c r="AC842" i="1" s="1"/>
  <c r="N843" i="1"/>
  <c r="O843" i="1"/>
  <c r="Y843" i="1" s="1"/>
  <c r="Q843" i="1"/>
  <c r="AA843" i="1" s="1"/>
  <c r="S843" i="1"/>
  <c r="T843" i="1"/>
  <c r="U843" i="1"/>
  <c r="N844" i="1"/>
  <c r="O844" i="1"/>
  <c r="Y844" i="1" s="1"/>
  <c r="Q844" i="1"/>
  <c r="AA844" i="1" s="1"/>
  <c r="S844" i="1"/>
  <c r="T844" i="1"/>
  <c r="U844" i="1"/>
  <c r="AC844" i="1" s="1"/>
  <c r="N845" i="1"/>
  <c r="O845" i="1"/>
  <c r="Y845" i="1" s="1"/>
  <c r="Q845" i="1"/>
  <c r="AA845" i="1" s="1"/>
  <c r="S845" i="1"/>
  <c r="T845" i="1"/>
  <c r="U845" i="1"/>
  <c r="AC845" i="1" s="1"/>
  <c r="N846" i="1"/>
  <c r="O846" i="1"/>
  <c r="Y846" i="1" s="1"/>
  <c r="Q846" i="1"/>
  <c r="AA846" i="1" s="1"/>
  <c r="S846" i="1"/>
  <c r="T846" i="1"/>
  <c r="U846" i="1"/>
  <c r="AC846" i="1" s="1"/>
  <c r="N847" i="1"/>
  <c r="O847" i="1"/>
  <c r="Y847" i="1" s="1"/>
  <c r="Q847" i="1"/>
  <c r="AA847" i="1" s="1"/>
  <c r="S847" i="1"/>
  <c r="T847" i="1"/>
  <c r="U847" i="1"/>
  <c r="N848" i="1"/>
  <c r="O848" i="1"/>
  <c r="Y848" i="1" s="1"/>
  <c r="Q848" i="1"/>
  <c r="AA848" i="1" s="1"/>
  <c r="S848" i="1"/>
  <c r="T848" i="1"/>
  <c r="U848" i="1"/>
  <c r="N849" i="1"/>
  <c r="O849" i="1"/>
  <c r="Y849" i="1" s="1"/>
  <c r="Q849" i="1"/>
  <c r="AA849" i="1" s="1"/>
  <c r="S849" i="1"/>
  <c r="T849" i="1"/>
  <c r="U849" i="1"/>
  <c r="N850" i="1"/>
  <c r="O850" i="1"/>
  <c r="Y850" i="1" s="1"/>
  <c r="Q850" i="1"/>
  <c r="AA850" i="1" s="1"/>
  <c r="S850" i="1"/>
  <c r="T850" i="1"/>
  <c r="U850" i="1"/>
  <c r="AC850" i="1" s="1"/>
  <c r="N851" i="1"/>
  <c r="O851" i="1"/>
  <c r="Y851" i="1" s="1"/>
  <c r="Q851" i="1"/>
  <c r="AA851" i="1" s="1"/>
  <c r="S851" i="1"/>
  <c r="T851" i="1"/>
  <c r="U851" i="1"/>
  <c r="N852" i="1"/>
  <c r="O852" i="1"/>
  <c r="Y852" i="1" s="1"/>
  <c r="Q852" i="1"/>
  <c r="AA852" i="1" s="1"/>
  <c r="S852" i="1"/>
  <c r="T852" i="1"/>
  <c r="U852" i="1"/>
  <c r="AC852" i="1" s="1"/>
  <c r="N853" i="1"/>
  <c r="O853" i="1"/>
  <c r="Y853" i="1" s="1"/>
  <c r="Q853" i="1"/>
  <c r="AA853" i="1" s="1"/>
  <c r="S853" i="1"/>
  <c r="T853" i="1"/>
  <c r="U853" i="1"/>
  <c r="AC853" i="1" s="1"/>
  <c r="N854" i="1"/>
  <c r="O854" i="1"/>
  <c r="Y854" i="1" s="1"/>
  <c r="Q854" i="1"/>
  <c r="AA854" i="1" s="1"/>
  <c r="S854" i="1"/>
  <c r="T854" i="1"/>
  <c r="U854" i="1"/>
  <c r="N855" i="1"/>
  <c r="O855" i="1"/>
  <c r="Y855" i="1" s="1"/>
  <c r="Q855" i="1"/>
  <c r="AA855" i="1" s="1"/>
  <c r="S855" i="1"/>
  <c r="T855" i="1"/>
  <c r="U855" i="1"/>
  <c r="AC855" i="1" s="1"/>
  <c r="N856" i="1"/>
  <c r="O856" i="1"/>
  <c r="Y856" i="1" s="1"/>
  <c r="Q856" i="1"/>
  <c r="AA856" i="1" s="1"/>
  <c r="S856" i="1"/>
  <c r="T856" i="1"/>
  <c r="U856" i="1"/>
  <c r="AC856" i="1" s="1"/>
  <c r="N857" i="1"/>
  <c r="O857" i="1"/>
  <c r="Y857" i="1" s="1"/>
  <c r="Q857" i="1"/>
  <c r="AA857" i="1" s="1"/>
  <c r="S857" i="1"/>
  <c r="T857" i="1"/>
  <c r="U857" i="1"/>
  <c r="N858" i="1"/>
  <c r="O858" i="1"/>
  <c r="Y858" i="1" s="1"/>
  <c r="Q858" i="1"/>
  <c r="AA858" i="1" s="1"/>
  <c r="S858" i="1"/>
  <c r="T858" i="1"/>
  <c r="U858" i="1"/>
  <c r="AC858" i="1" s="1"/>
  <c r="N859" i="1"/>
  <c r="O859" i="1"/>
  <c r="Y859" i="1" s="1"/>
  <c r="Q859" i="1"/>
  <c r="AA859" i="1" s="1"/>
  <c r="S859" i="1"/>
  <c r="T859" i="1"/>
  <c r="U859" i="1"/>
  <c r="N860" i="1"/>
  <c r="O860" i="1"/>
  <c r="Y860" i="1" s="1"/>
  <c r="Q860" i="1"/>
  <c r="AA860" i="1" s="1"/>
  <c r="S860" i="1"/>
  <c r="T860" i="1"/>
  <c r="U860" i="1"/>
  <c r="AC860" i="1" s="1"/>
  <c r="N861" i="1"/>
  <c r="O861" i="1"/>
  <c r="Y861" i="1" s="1"/>
  <c r="Q861" i="1"/>
  <c r="AA861" i="1" s="1"/>
  <c r="S861" i="1"/>
  <c r="T861" i="1"/>
  <c r="U861" i="1"/>
  <c r="N862" i="1"/>
  <c r="O862" i="1"/>
  <c r="Y862" i="1" s="1"/>
  <c r="Q862" i="1"/>
  <c r="AA862" i="1" s="1"/>
  <c r="S862" i="1"/>
  <c r="T862" i="1"/>
  <c r="U862" i="1"/>
  <c r="AC862" i="1" s="1"/>
  <c r="N863" i="1"/>
  <c r="O863" i="1"/>
  <c r="Y863" i="1" s="1"/>
  <c r="Q863" i="1"/>
  <c r="AA863" i="1" s="1"/>
  <c r="S863" i="1"/>
  <c r="T863" i="1"/>
  <c r="U863" i="1"/>
  <c r="AC863" i="1" s="1"/>
  <c r="N864" i="1"/>
  <c r="O864" i="1"/>
  <c r="Y864" i="1" s="1"/>
  <c r="Q864" i="1"/>
  <c r="AA864" i="1" s="1"/>
  <c r="S864" i="1"/>
  <c r="T864" i="1"/>
  <c r="U864" i="1"/>
  <c r="N865" i="1"/>
  <c r="O865" i="1"/>
  <c r="Y865" i="1" s="1"/>
  <c r="Q865" i="1"/>
  <c r="AA865" i="1" s="1"/>
  <c r="S865" i="1"/>
  <c r="T865" i="1"/>
  <c r="U865" i="1"/>
  <c r="N866" i="1"/>
  <c r="O866" i="1"/>
  <c r="Y866" i="1" s="1"/>
  <c r="Q866" i="1"/>
  <c r="AA866" i="1" s="1"/>
  <c r="S866" i="1"/>
  <c r="T866" i="1"/>
  <c r="U866" i="1"/>
  <c r="AC866" i="1" s="1"/>
  <c r="N867" i="1"/>
  <c r="O867" i="1"/>
  <c r="Y867" i="1" s="1"/>
  <c r="Q867" i="1"/>
  <c r="AA867" i="1" s="1"/>
  <c r="S867" i="1"/>
  <c r="T867" i="1"/>
  <c r="U867" i="1"/>
  <c r="AC867" i="1" s="1"/>
  <c r="N868" i="1"/>
  <c r="O868" i="1"/>
  <c r="Y868" i="1" s="1"/>
  <c r="Q868" i="1"/>
  <c r="AA868" i="1" s="1"/>
  <c r="S868" i="1"/>
  <c r="T868" i="1"/>
  <c r="U868" i="1"/>
  <c r="N869" i="1"/>
  <c r="O869" i="1"/>
  <c r="Y869" i="1" s="1"/>
  <c r="Q869" i="1"/>
  <c r="AA869" i="1" s="1"/>
  <c r="S869" i="1"/>
  <c r="T869" i="1"/>
  <c r="U869" i="1"/>
  <c r="N870" i="1"/>
  <c r="O870" i="1"/>
  <c r="Y870" i="1" s="1"/>
  <c r="Q870" i="1"/>
  <c r="AA870" i="1" s="1"/>
  <c r="S870" i="1"/>
  <c r="T870" i="1"/>
  <c r="U870" i="1"/>
  <c r="AC870" i="1" s="1"/>
  <c r="N871" i="1"/>
  <c r="O871" i="1"/>
  <c r="Y871" i="1" s="1"/>
  <c r="Q871" i="1"/>
  <c r="AA871" i="1" s="1"/>
  <c r="S871" i="1"/>
  <c r="T871" i="1"/>
  <c r="U871" i="1"/>
  <c r="AC871" i="1" s="1"/>
  <c r="N872" i="1"/>
  <c r="O872" i="1"/>
  <c r="Y872" i="1" s="1"/>
  <c r="Q872" i="1"/>
  <c r="AA872" i="1" s="1"/>
  <c r="S872" i="1"/>
  <c r="T872" i="1"/>
  <c r="U872" i="1"/>
  <c r="N873" i="1"/>
  <c r="O873" i="1"/>
  <c r="Y873" i="1" s="1"/>
  <c r="Q873" i="1"/>
  <c r="AA873" i="1" s="1"/>
  <c r="S873" i="1"/>
  <c r="T873" i="1"/>
  <c r="U873" i="1"/>
  <c r="N874" i="1"/>
  <c r="O874" i="1"/>
  <c r="Y874" i="1" s="1"/>
  <c r="Q874" i="1"/>
  <c r="AA874" i="1" s="1"/>
  <c r="S874" i="1"/>
  <c r="T874" i="1"/>
  <c r="U874" i="1"/>
  <c r="AC874" i="1" s="1"/>
  <c r="N875" i="1"/>
  <c r="O875" i="1"/>
  <c r="Y875" i="1" s="1"/>
  <c r="Q875" i="1"/>
  <c r="AA875" i="1" s="1"/>
  <c r="S875" i="1"/>
  <c r="T875" i="1"/>
  <c r="U875" i="1"/>
  <c r="AC875" i="1" s="1"/>
  <c r="N876" i="1"/>
  <c r="O876" i="1"/>
  <c r="Y876" i="1" s="1"/>
  <c r="Q876" i="1"/>
  <c r="AA876" i="1" s="1"/>
  <c r="S876" i="1"/>
  <c r="T876" i="1"/>
  <c r="U876" i="1"/>
  <c r="N877" i="1"/>
  <c r="O877" i="1"/>
  <c r="Y877" i="1" s="1"/>
  <c r="Q877" i="1"/>
  <c r="AA877" i="1" s="1"/>
  <c r="S877" i="1"/>
  <c r="T877" i="1"/>
  <c r="U877" i="1"/>
  <c r="N878" i="1"/>
  <c r="O878" i="1"/>
  <c r="Y878" i="1" s="1"/>
  <c r="Q878" i="1"/>
  <c r="AA878" i="1" s="1"/>
  <c r="S878" i="1"/>
  <c r="T878" i="1"/>
  <c r="U878" i="1"/>
  <c r="AC878" i="1" s="1"/>
  <c r="N879" i="1"/>
  <c r="O879" i="1"/>
  <c r="Y879" i="1" s="1"/>
  <c r="Q879" i="1"/>
  <c r="AA879" i="1" s="1"/>
  <c r="S879" i="1"/>
  <c r="T879" i="1"/>
  <c r="U879" i="1"/>
  <c r="AC879" i="1" s="1"/>
  <c r="N880" i="1"/>
  <c r="O880" i="1"/>
  <c r="Y880" i="1" s="1"/>
  <c r="Q880" i="1"/>
  <c r="AA880" i="1" s="1"/>
  <c r="S880" i="1"/>
  <c r="T880" i="1"/>
  <c r="U880" i="1"/>
  <c r="N881" i="1"/>
  <c r="O881" i="1"/>
  <c r="Y881" i="1" s="1"/>
  <c r="Q881" i="1"/>
  <c r="AA881" i="1" s="1"/>
  <c r="S881" i="1"/>
  <c r="T881" i="1"/>
  <c r="U881" i="1"/>
  <c r="N882" i="1"/>
  <c r="O882" i="1"/>
  <c r="Y882" i="1" s="1"/>
  <c r="Q882" i="1"/>
  <c r="AA882" i="1" s="1"/>
  <c r="S882" i="1"/>
  <c r="T882" i="1"/>
  <c r="U882" i="1"/>
  <c r="AC882" i="1" s="1"/>
  <c r="N883" i="1"/>
  <c r="O883" i="1"/>
  <c r="Y883" i="1" s="1"/>
  <c r="Q883" i="1"/>
  <c r="AA883" i="1" s="1"/>
  <c r="S883" i="1"/>
  <c r="T883" i="1"/>
  <c r="U883" i="1"/>
  <c r="AC883" i="1" s="1"/>
  <c r="N884" i="1"/>
  <c r="O884" i="1"/>
  <c r="Y884" i="1" s="1"/>
  <c r="Q884" i="1"/>
  <c r="AA884" i="1" s="1"/>
  <c r="S884" i="1"/>
  <c r="T884" i="1"/>
  <c r="U884" i="1"/>
  <c r="N885" i="1"/>
  <c r="O885" i="1"/>
  <c r="Y885" i="1" s="1"/>
  <c r="Q885" i="1"/>
  <c r="AA885" i="1" s="1"/>
  <c r="S885" i="1"/>
  <c r="T885" i="1"/>
  <c r="U885" i="1"/>
  <c r="N886" i="1"/>
  <c r="O886" i="1"/>
  <c r="Y886" i="1" s="1"/>
  <c r="Q886" i="1"/>
  <c r="AA886" i="1" s="1"/>
  <c r="S886" i="1"/>
  <c r="T886" i="1"/>
  <c r="U886" i="1"/>
  <c r="AC886" i="1" s="1"/>
  <c r="N887" i="1"/>
  <c r="O887" i="1"/>
  <c r="Y887" i="1" s="1"/>
  <c r="Q887" i="1"/>
  <c r="AA887" i="1" s="1"/>
  <c r="S887" i="1"/>
  <c r="T887" i="1"/>
  <c r="U887" i="1"/>
  <c r="AC887" i="1" s="1"/>
  <c r="N888" i="1"/>
  <c r="O888" i="1"/>
  <c r="Y888" i="1" s="1"/>
  <c r="Q888" i="1"/>
  <c r="AA888" i="1" s="1"/>
  <c r="S888" i="1"/>
  <c r="T888" i="1"/>
  <c r="U888" i="1"/>
  <c r="N889" i="1"/>
  <c r="O889" i="1"/>
  <c r="Y889" i="1" s="1"/>
  <c r="Q889" i="1"/>
  <c r="AA889" i="1" s="1"/>
  <c r="S889" i="1"/>
  <c r="T889" i="1"/>
  <c r="U889" i="1"/>
  <c r="N890" i="1"/>
  <c r="O890" i="1"/>
  <c r="Y890" i="1" s="1"/>
  <c r="Q890" i="1"/>
  <c r="AA890" i="1" s="1"/>
  <c r="S890" i="1"/>
  <c r="T890" i="1"/>
  <c r="U890" i="1"/>
  <c r="N891" i="1"/>
  <c r="O891" i="1"/>
  <c r="Y891" i="1" s="1"/>
  <c r="Q891" i="1"/>
  <c r="AA891" i="1" s="1"/>
  <c r="S891" i="1"/>
  <c r="T891" i="1"/>
  <c r="U891" i="1"/>
  <c r="AC891" i="1" s="1"/>
  <c r="N892" i="1"/>
  <c r="O892" i="1"/>
  <c r="Y892" i="1" s="1"/>
  <c r="Q892" i="1"/>
  <c r="AA892" i="1" s="1"/>
  <c r="S892" i="1"/>
  <c r="T892" i="1"/>
  <c r="U892" i="1"/>
  <c r="N893" i="1"/>
  <c r="O893" i="1"/>
  <c r="Y893" i="1" s="1"/>
  <c r="Q893" i="1"/>
  <c r="AA893" i="1" s="1"/>
  <c r="S893" i="1"/>
  <c r="T893" i="1"/>
  <c r="U893" i="1"/>
  <c r="N894" i="1"/>
  <c r="O894" i="1"/>
  <c r="Y894" i="1" s="1"/>
  <c r="Q894" i="1"/>
  <c r="AA894" i="1" s="1"/>
  <c r="S894" i="1"/>
  <c r="T894" i="1"/>
  <c r="U894" i="1"/>
  <c r="AC894" i="1" s="1"/>
  <c r="N895" i="1"/>
  <c r="O895" i="1"/>
  <c r="Y895" i="1" s="1"/>
  <c r="Q895" i="1"/>
  <c r="AA895" i="1" s="1"/>
  <c r="S895" i="1"/>
  <c r="T895" i="1"/>
  <c r="U895" i="1"/>
  <c r="AC895" i="1" s="1"/>
  <c r="N896" i="1"/>
  <c r="O896" i="1"/>
  <c r="Y896" i="1" s="1"/>
  <c r="Q896" i="1"/>
  <c r="AA896" i="1" s="1"/>
  <c r="S896" i="1"/>
  <c r="T896" i="1"/>
  <c r="U896" i="1"/>
  <c r="N897" i="1"/>
  <c r="O897" i="1"/>
  <c r="Y897" i="1" s="1"/>
  <c r="Q897" i="1"/>
  <c r="AA897" i="1" s="1"/>
  <c r="S897" i="1"/>
  <c r="T897" i="1"/>
  <c r="U897" i="1"/>
  <c r="N898" i="1"/>
  <c r="O898" i="1"/>
  <c r="Y898" i="1" s="1"/>
  <c r="Q898" i="1"/>
  <c r="AA898" i="1" s="1"/>
  <c r="S898" i="1"/>
  <c r="T898" i="1"/>
  <c r="U898" i="1"/>
  <c r="AC898" i="1" s="1"/>
  <c r="N899" i="1"/>
  <c r="O899" i="1"/>
  <c r="Y899" i="1" s="1"/>
  <c r="Q899" i="1"/>
  <c r="AA899" i="1" s="1"/>
  <c r="S899" i="1"/>
  <c r="T899" i="1"/>
  <c r="U899" i="1"/>
  <c r="AC899" i="1" s="1"/>
  <c r="N900" i="1"/>
  <c r="O900" i="1"/>
  <c r="Y900" i="1" s="1"/>
  <c r="Q900" i="1"/>
  <c r="AA900" i="1" s="1"/>
  <c r="S900" i="1"/>
  <c r="T900" i="1"/>
  <c r="U900" i="1"/>
  <c r="N901" i="1"/>
  <c r="O901" i="1"/>
  <c r="Y901" i="1" s="1"/>
  <c r="Q901" i="1"/>
  <c r="AA901" i="1" s="1"/>
  <c r="S901" i="1"/>
  <c r="T901" i="1"/>
  <c r="U901" i="1"/>
  <c r="N902" i="1"/>
  <c r="O902" i="1"/>
  <c r="Y902" i="1" s="1"/>
  <c r="Q902" i="1"/>
  <c r="AA902" i="1" s="1"/>
  <c r="S902" i="1"/>
  <c r="T902" i="1"/>
  <c r="U902" i="1"/>
  <c r="AC902" i="1" s="1"/>
  <c r="N903" i="1"/>
  <c r="O903" i="1"/>
  <c r="Y903" i="1" s="1"/>
  <c r="Q903" i="1"/>
  <c r="AA903" i="1" s="1"/>
  <c r="S903" i="1"/>
  <c r="T903" i="1"/>
  <c r="U903" i="1"/>
  <c r="AC903" i="1" s="1"/>
  <c r="N904" i="1"/>
  <c r="O904" i="1"/>
  <c r="Y904" i="1" s="1"/>
  <c r="Q904" i="1"/>
  <c r="AA904" i="1" s="1"/>
  <c r="S904" i="1"/>
  <c r="T904" i="1"/>
  <c r="U904" i="1"/>
  <c r="N905" i="1"/>
  <c r="O905" i="1"/>
  <c r="Y905" i="1" s="1"/>
  <c r="Q905" i="1"/>
  <c r="AA905" i="1" s="1"/>
  <c r="S905" i="1"/>
  <c r="T905" i="1"/>
  <c r="U905" i="1"/>
  <c r="N906" i="1"/>
  <c r="O906" i="1"/>
  <c r="Y906" i="1" s="1"/>
  <c r="Q906" i="1"/>
  <c r="AA906" i="1" s="1"/>
  <c r="S906" i="1"/>
  <c r="T906" i="1"/>
  <c r="U906" i="1"/>
  <c r="AC906" i="1" s="1"/>
  <c r="N907" i="1"/>
  <c r="O907" i="1"/>
  <c r="Y907" i="1" s="1"/>
  <c r="Q907" i="1"/>
  <c r="AA907" i="1" s="1"/>
  <c r="S907" i="1"/>
  <c r="T907" i="1"/>
  <c r="U907" i="1"/>
  <c r="AC907" i="1" s="1"/>
  <c r="N908" i="1"/>
  <c r="O908" i="1"/>
  <c r="Y908" i="1" s="1"/>
  <c r="Q908" i="1"/>
  <c r="AA908" i="1" s="1"/>
  <c r="S908" i="1"/>
  <c r="T908" i="1"/>
  <c r="U908" i="1"/>
  <c r="N909" i="1"/>
  <c r="O909" i="1"/>
  <c r="Y909" i="1" s="1"/>
  <c r="Q909" i="1"/>
  <c r="AA909" i="1" s="1"/>
  <c r="S909" i="1"/>
  <c r="T909" i="1"/>
  <c r="U909" i="1"/>
  <c r="N910" i="1"/>
  <c r="O910" i="1"/>
  <c r="Y910" i="1" s="1"/>
  <c r="Q910" i="1"/>
  <c r="AA910" i="1" s="1"/>
  <c r="S910" i="1"/>
  <c r="T910" i="1"/>
  <c r="U910" i="1"/>
  <c r="AC910" i="1" s="1"/>
  <c r="N911" i="1"/>
  <c r="O911" i="1"/>
  <c r="Y911" i="1" s="1"/>
  <c r="Q911" i="1"/>
  <c r="AA911" i="1" s="1"/>
  <c r="S911" i="1"/>
  <c r="T911" i="1"/>
  <c r="U911" i="1"/>
  <c r="AC911" i="1" s="1"/>
  <c r="N912" i="1"/>
  <c r="O912" i="1"/>
  <c r="Y912" i="1" s="1"/>
  <c r="Q912" i="1"/>
  <c r="AA912" i="1" s="1"/>
  <c r="S912" i="1"/>
  <c r="T912" i="1"/>
  <c r="U912" i="1"/>
  <c r="N913" i="1"/>
  <c r="O913" i="1"/>
  <c r="Y913" i="1" s="1"/>
  <c r="Q913" i="1"/>
  <c r="AA913" i="1" s="1"/>
  <c r="S913" i="1"/>
  <c r="T913" i="1"/>
  <c r="U913" i="1"/>
  <c r="N914" i="1"/>
  <c r="O914" i="1"/>
  <c r="Y914" i="1" s="1"/>
  <c r="Q914" i="1"/>
  <c r="AA914" i="1" s="1"/>
  <c r="S914" i="1"/>
  <c r="T914" i="1"/>
  <c r="U914" i="1"/>
  <c r="AC914" i="1" s="1"/>
  <c r="N915" i="1"/>
  <c r="O915" i="1"/>
  <c r="Y915" i="1" s="1"/>
  <c r="Q915" i="1"/>
  <c r="AA915" i="1" s="1"/>
  <c r="S915" i="1"/>
  <c r="T915" i="1"/>
  <c r="U915" i="1"/>
  <c r="AC915" i="1" s="1"/>
  <c r="N916" i="1"/>
  <c r="O916" i="1"/>
  <c r="Y916" i="1" s="1"/>
  <c r="Q916" i="1"/>
  <c r="AA916" i="1" s="1"/>
  <c r="S916" i="1"/>
  <c r="T916" i="1"/>
  <c r="U916" i="1"/>
  <c r="N917" i="1"/>
  <c r="O917" i="1"/>
  <c r="Y917" i="1" s="1"/>
  <c r="Q917" i="1"/>
  <c r="AA917" i="1" s="1"/>
  <c r="S917" i="1"/>
  <c r="T917" i="1"/>
  <c r="U917" i="1"/>
  <c r="N918" i="1"/>
  <c r="O918" i="1"/>
  <c r="Y918" i="1" s="1"/>
  <c r="Q918" i="1"/>
  <c r="AA918" i="1" s="1"/>
  <c r="S918" i="1"/>
  <c r="T918" i="1"/>
  <c r="U918" i="1"/>
  <c r="AC918" i="1" s="1"/>
  <c r="N919" i="1"/>
  <c r="O919" i="1"/>
  <c r="Y919" i="1" s="1"/>
  <c r="Q919" i="1"/>
  <c r="AA919" i="1" s="1"/>
  <c r="S919" i="1"/>
  <c r="T919" i="1"/>
  <c r="U919" i="1"/>
  <c r="AC919" i="1" s="1"/>
  <c r="N920" i="1"/>
  <c r="O920" i="1"/>
  <c r="Y920" i="1" s="1"/>
  <c r="Q920" i="1"/>
  <c r="AA920" i="1" s="1"/>
  <c r="S920" i="1"/>
  <c r="T920" i="1"/>
  <c r="U920" i="1"/>
  <c r="N921" i="1"/>
  <c r="O921" i="1"/>
  <c r="Y921" i="1" s="1"/>
  <c r="Q921" i="1"/>
  <c r="AA921" i="1" s="1"/>
  <c r="S921" i="1"/>
  <c r="T921" i="1"/>
  <c r="U921" i="1"/>
  <c r="N922" i="1"/>
  <c r="O922" i="1"/>
  <c r="Y922" i="1" s="1"/>
  <c r="Q922" i="1"/>
  <c r="AA922" i="1" s="1"/>
  <c r="S922" i="1"/>
  <c r="T922" i="1"/>
  <c r="U922" i="1"/>
  <c r="AC922" i="1" s="1"/>
  <c r="N923" i="1"/>
  <c r="O923" i="1"/>
  <c r="Y923" i="1" s="1"/>
  <c r="Q923" i="1"/>
  <c r="AA923" i="1" s="1"/>
  <c r="S923" i="1"/>
  <c r="T923" i="1"/>
  <c r="U923" i="1"/>
  <c r="AC923" i="1" s="1"/>
  <c r="N924" i="1"/>
  <c r="O924" i="1"/>
  <c r="Y924" i="1" s="1"/>
  <c r="Q924" i="1"/>
  <c r="AA924" i="1" s="1"/>
  <c r="S924" i="1"/>
  <c r="T924" i="1"/>
  <c r="U924" i="1"/>
  <c r="N925" i="1"/>
  <c r="O925" i="1"/>
  <c r="Y925" i="1" s="1"/>
  <c r="Q925" i="1"/>
  <c r="AA925" i="1" s="1"/>
  <c r="S925" i="1"/>
  <c r="T925" i="1"/>
  <c r="U925" i="1"/>
  <c r="N926" i="1"/>
  <c r="O926" i="1"/>
  <c r="Y926" i="1" s="1"/>
  <c r="Q926" i="1"/>
  <c r="AA926" i="1" s="1"/>
  <c r="S926" i="1"/>
  <c r="T926" i="1"/>
  <c r="U926" i="1"/>
  <c r="AC926" i="1" s="1"/>
  <c r="N927" i="1"/>
  <c r="O927" i="1"/>
  <c r="Y927" i="1" s="1"/>
  <c r="Q927" i="1"/>
  <c r="AA927" i="1" s="1"/>
  <c r="S927" i="1"/>
  <c r="T927" i="1"/>
  <c r="U927" i="1"/>
  <c r="AC927" i="1" s="1"/>
  <c r="N928" i="1"/>
  <c r="O928" i="1"/>
  <c r="Y928" i="1" s="1"/>
  <c r="Q928" i="1"/>
  <c r="AA928" i="1" s="1"/>
  <c r="S928" i="1"/>
  <c r="T928" i="1"/>
  <c r="U928" i="1"/>
  <c r="N929" i="1"/>
  <c r="O929" i="1"/>
  <c r="Y929" i="1" s="1"/>
  <c r="Q929" i="1"/>
  <c r="AA929" i="1" s="1"/>
  <c r="S929" i="1"/>
  <c r="T929" i="1"/>
  <c r="U929" i="1"/>
  <c r="N930" i="1"/>
  <c r="O930" i="1"/>
  <c r="Y930" i="1" s="1"/>
  <c r="Q930" i="1"/>
  <c r="AA930" i="1" s="1"/>
  <c r="S930" i="1"/>
  <c r="T930" i="1"/>
  <c r="U930" i="1"/>
  <c r="AC930" i="1" s="1"/>
  <c r="N931" i="1"/>
  <c r="O931" i="1"/>
  <c r="Y931" i="1" s="1"/>
  <c r="Q931" i="1"/>
  <c r="AA931" i="1" s="1"/>
  <c r="S931" i="1"/>
  <c r="T931" i="1"/>
  <c r="U931" i="1"/>
  <c r="AC931" i="1" s="1"/>
  <c r="N932" i="1"/>
  <c r="O932" i="1"/>
  <c r="Y932" i="1" s="1"/>
  <c r="Q932" i="1"/>
  <c r="AA932" i="1" s="1"/>
  <c r="S932" i="1"/>
  <c r="T932" i="1"/>
  <c r="U932" i="1"/>
  <c r="N933" i="1"/>
  <c r="O933" i="1"/>
  <c r="Y933" i="1" s="1"/>
  <c r="Q933" i="1"/>
  <c r="AA933" i="1" s="1"/>
  <c r="S933" i="1"/>
  <c r="T933" i="1"/>
  <c r="U933" i="1"/>
  <c r="N934" i="1"/>
  <c r="O934" i="1"/>
  <c r="Y934" i="1" s="1"/>
  <c r="Q934" i="1"/>
  <c r="AA934" i="1" s="1"/>
  <c r="S934" i="1"/>
  <c r="T934" i="1"/>
  <c r="U934" i="1"/>
  <c r="AC934" i="1" s="1"/>
  <c r="N935" i="1"/>
  <c r="O935" i="1"/>
  <c r="Y935" i="1" s="1"/>
  <c r="Q935" i="1"/>
  <c r="AA935" i="1" s="1"/>
  <c r="S935" i="1"/>
  <c r="T935" i="1"/>
  <c r="U935" i="1"/>
  <c r="AC935" i="1" s="1"/>
  <c r="N936" i="1"/>
  <c r="O936" i="1"/>
  <c r="Y936" i="1" s="1"/>
  <c r="Q936" i="1"/>
  <c r="AA936" i="1" s="1"/>
  <c r="S936" i="1"/>
  <c r="T936" i="1"/>
  <c r="U936" i="1"/>
  <c r="N937" i="1"/>
  <c r="O937" i="1"/>
  <c r="Y937" i="1" s="1"/>
  <c r="Q937" i="1"/>
  <c r="AA937" i="1" s="1"/>
  <c r="S937" i="1"/>
  <c r="T937" i="1"/>
  <c r="U937" i="1"/>
  <c r="N938" i="1"/>
  <c r="O938" i="1"/>
  <c r="Y938" i="1" s="1"/>
  <c r="Q938" i="1"/>
  <c r="AA938" i="1" s="1"/>
  <c r="S938" i="1"/>
  <c r="T938" i="1"/>
  <c r="U938" i="1"/>
  <c r="N939" i="1"/>
  <c r="O939" i="1"/>
  <c r="Y939" i="1" s="1"/>
  <c r="Q939" i="1"/>
  <c r="AA939" i="1" s="1"/>
  <c r="S939" i="1"/>
  <c r="T939" i="1"/>
  <c r="U939" i="1"/>
  <c r="AC939" i="1" s="1"/>
  <c r="N940" i="1"/>
  <c r="O940" i="1"/>
  <c r="Y940" i="1" s="1"/>
  <c r="Q940" i="1"/>
  <c r="AA940" i="1" s="1"/>
  <c r="S940" i="1"/>
  <c r="T940" i="1"/>
  <c r="U940" i="1"/>
  <c r="N941" i="1"/>
  <c r="O941" i="1"/>
  <c r="Y941" i="1" s="1"/>
  <c r="Q941" i="1"/>
  <c r="AA941" i="1" s="1"/>
  <c r="S941" i="1"/>
  <c r="T941" i="1"/>
  <c r="U941" i="1"/>
  <c r="N942" i="1"/>
  <c r="O942" i="1"/>
  <c r="Y942" i="1" s="1"/>
  <c r="Q942" i="1"/>
  <c r="AA942" i="1" s="1"/>
  <c r="S942" i="1"/>
  <c r="T942" i="1"/>
  <c r="U942" i="1"/>
  <c r="AC942" i="1" s="1"/>
  <c r="N943" i="1"/>
  <c r="O943" i="1"/>
  <c r="Y943" i="1" s="1"/>
  <c r="Q943" i="1"/>
  <c r="AA943" i="1" s="1"/>
  <c r="S943" i="1"/>
  <c r="T943" i="1"/>
  <c r="U943" i="1"/>
  <c r="AC943" i="1" s="1"/>
  <c r="N944" i="1"/>
  <c r="O944" i="1"/>
  <c r="Y944" i="1" s="1"/>
  <c r="Q944" i="1"/>
  <c r="AA944" i="1" s="1"/>
  <c r="S944" i="1"/>
  <c r="T944" i="1"/>
  <c r="U944" i="1"/>
  <c r="N945" i="1"/>
  <c r="O945" i="1"/>
  <c r="Y945" i="1" s="1"/>
  <c r="Q945" i="1"/>
  <c r="AA945" i="1" s="1"/>
  <c r="S945" i="1"/>
  <c r="T945" i="1"/>
  <c r="U945" i="1"/>
  <c r="N946" i="1"/>
  <c r="O946" i="1"/>
  <c r="Y946" i="1" s="1"/>
  <c r="Q946" i="1"/>
  <c r="AA946" i="1" s="1"/>
  <c r="S946" i="1"/>
  <c r="T946" i="1"/>
  <c r="U946" i="1"/>
  <c r="AC946" i="1" s="1"/>
  <c r="N947" i="1"/>
  <c r="O947" i="1"/>
  <c r="Y947" i="1" s="1"/>
  <c r="Q947" i="1"/>
  <c r="AA947" i="1" s="1"/>
  <c r="S947" i="1"/>
  <c r="T947" i="1"/>
  <c r="U947" i="1"/>
  <c r="AC947" i="1" s="1"/>
  <c r="N948" i="1"/>
  <c r="O948" i="1"/>
  <c r="Y948" i="1" s="1"/>
  <c r="Q948" i="1"/>
  <c r="AA948" i="1" s="1"/>
  <c r="S948" i="1"/>
  <c r="T948" i="1"/>
  <c r="U948" i="1"/>
  <c r="N949" i="1"/>
  <c r="O949" i="1"/>
  <c r="Y949" i="1" s="1"/>
  <c r="Q949" i="1"/>
  <c r="AA949" i="1" s="1"/>
  <c r="S949" i="1"/>
  <c r="T949" i="1"/>
  <c r="U949" i="1"/>
  <c r="N950" i="1"/>
  <c r="O950" i="1"/>
  <c r="Y950" i="1" s="1"/>
  <c r="Q950" i="1"/>
  <c r="AA950" i="1" s="1"/>
  <c r="S950" i="1"/>
  <c r="T950" i="1"/>
  <c r="U950" i="1"/>
  <c r="AC950" i="1" s="1"/>
  <c r="N951" i="1"/>
  <c r="O951" i="1"/>
  <c r="Y951" i="1" s="1"/>
  <c r="Q951" i="1"/>
  <c r="AA951" i="1" s="1"/>
  <c r="S951" i="1"/>
  <c r="T951" i="1"/>
  <c r="U951" i="1"/>
  <c r="AC951" i="1" s="1"/>
  <c r="N952" i="1"/>
  <c r="O952" i="1"/>
  <c r="Y952" i="1" s="1"/>
  <c r="Q952" i="1"/>
  <c r="AA952" i="1" s="1"/>
  <c r="S952" i="1"/>
  <c r="T952" i="1"/>
  <c r="U952" i="1"/>
  <c r="N953" i="1"/>
  <c r="O953" i="1"/>
  <c r="Y953" i="1" s="1"/>
  <c r="Q953" i="1"/>
  <c r="AA953" i="1" s="1"/>
  <c r="S953" i="1"/>
  <c r="T953" i="1"/>
  <c r="U953" i="1"/>
  <c r="N954" i="1"/>
  <c r="O954" i="1"/>
  <c r="Y954" i="1" s="1"/>
  <c r="Q954" i="1"/>
  <c r="AA954" i="1" s="1"/>
  <c r="S954" i="1"/>
  <c r="T954" i="1"/>
  <c r="U954" i="1"/>
  <c r="N955" i="1"/>
  <c r="O955" i="1"/>
  <c r="Y955" i="1" s="1"/>
  <c r="Q955" i="1"/>
  <c r="AA955" i="1" s="1"/>
  <c r="S955" i="1"/>
  <c r="T955" i="1"/>
  <c r="U955" i="1"/>
  <c r="AC955" i="1" s="1"/>
  <c r="N956" i="1"/>
  <c r="O956" i="1"/>
  <c r="Y956" i="1" s="1"/>
  <c r="Q956" i="1"/>
  <c r="AA956" i="1" s="1"/>
  <c r="S956" i="1"/>
  <c r="T956" i="1"/>
  <c r="U956" i="1"/>
  <c r="N957" i="1"/>
  <c r="O957" i="1"/>
  <c r="Y957" i="1" s="1"/>
  <c r="Q957" i="1"/>
  <c r="AA957" i="1" s="1"/>
  <c r="S957" i="1"/>
  <c r="T957" i="1"/>
  <c r="U957" i="1"/>
  <c r="N958" i="1"/>
  <c r="O958" i="1"/>
  <c r="Y958" i="1" s="1"/>
  <c r="Q958" i="1"/>
  <c r="AA958" i="1" s="1"/>
  <c r="S958" i="1"/>
  <c r="T958" i="1"/>
  <c r="U958" i="1"/>
  <c r="AC958" i="1" s="1"/>
  <c r="N959" i="1"/>
  <c r="O959" i="1"/>
  <c r="Y959" i="1" s="1"/>
  <c r="Q959" i="1"/>
  <c r="AA959" i="1" s="1"/>
  <c r="S959" i="1"/>
  <c r="T959" i="1"/>
  <c r="U959" i="1"/>
  <c r="AC959" i="1" s="1"/>
  <c r="N960" i="1"/>
  <c r="O960" i="1"/>
  <c r="Y960" i="1" s="1"/>
  <c r="Q960" i="1"/>
  <c r="AA960" i="1" s="1"/>
  <c r="S960" i="1"/>
  <c r="T960" i="1"/>
  <c r="U960" i="1"/>
  <c r="N961" i="1"/>
  <c r="O961" i="1"/>
  <c r="Y961" i="1" s="1"/>
  <c r="Q961" i="1"/>
  <c r="AA961" i="1" s="1"/>
  <c r="S961" i="1"/>
  <c r="T961" i="1"/>
  <c r="U961" i="1"/>
  <c r="N962" i="1"/>
  <c r="O962" i="1"/>
  <c r="Y962" i="1" s="1"/>
  <c r="Q962" i="1"/>
  <c r="AA962" i="1" s="1"/>
  <c r="S962" i="1"/>
  <c r="T962" i="1"/>
  <c r="U962" i="1"/>
  <c r="AC962" i="1" s="1"/>
  <c r="N963" i="1"/>
  <c r="O963" i="1"/>
  <c r="Y963" i="1" s="1"/>
  <c r="Q963" i="1"/>
  <c r="AA963" i="1" s="1"/>
  <c r="S963" i="1"/>
  <c r="T963" i="1"/>
  <c r="U963" i="1"/>
  <c r="AC963" i="1" s="1"/>
  <c r="N964" i="1"/>
  <c r="O964" i="1"/>
  <c r="Y964" i="1" s="1"/>
  <c r="Q964" i="1"/>
  <c r="AA964" i="1" s="1"/>
  <c r="S964" i="1"/>
  <c r="T964" i="1"/>
  <c r="U964" i="1"/>
  <c r="N965" i="1"/>
  <c r="O965" i="1"/>
  <c r="Y965" i="1" s="1"/>
  <c r="Q965" i="1"/>
  <c r="AA965" i="1" s="1"/>
  <c r="S965" i="1"/>
  <c r="T965" i="1"/>
  <c r="U965" i="1"/>
  <c r="N966" i="1"/>
  <c r="O966" i="1"/>
  <c r="Y966" i="1" s="1"/>
  <c r="Q966" i="1"/>
  <c r="AA966" i="1" s="1"/>
  <c r="S966" i="1"/>
  <c r="T966" i="1"/>
  <c r="U966" i="1"/>
  <c r="AC966" i="1" s="1"/>
  <c r="N967" i="1"/>
  <c r="O967" i="1"/>
  <c r="Y967" i="1" s="1"/>
  <c r="Q967" i="1"/>
  <c r="AA967" i="1" s="1"/>
  <c r="S967" i="1"/>
  <c r="T967" i="1"/>
  <c r="U967" i="1"/>
  <c r="AC967" i="1" s="1"/>
  <c r="N968" i="1"/>
  <c r="O968" i="1"/>
  <c r="Y968" i="1" s="1"/>
  <c r="Q968" i="1"/>
  <c r="AA968" i="1" s="1"/>
  <c r="S968" i="1"/>
  <c r="T968" i="1"/>
  <c r="U968" i="1"/>
  <c r="N969" i="1"/>
  <c r="O969" i="1"/>
  <c r="Y969" i="1" s="1"/>
  <c r="Q969" i="1"/>
  <c r="AA969" i="1" s="1"/>
  <c r="S969" i="1"/>
  <c r="T969" i="1"/>
  <c r="U969" i="1"/>
  <c r="N970" i="1"/>
  <c r="O970" i="1"/>
  <c r="Y970" i="1" s="1"/>
  <c r="Q970" i="1"/>
  <c r="AA970" i="1" s="1"/>
  <c r="S970" i="1"/>
  <c r="T970" i="1"/>
  <c r="U970" i="1"/>
  <c r="AC970" i="1" s="1"/>
  <c r="N971" i="1"/>
  <c r="O971" i="1"/>
  <c r="Y971" i="1" s="1"/>
  <c r="Q971" i="1"/>
  <c r="AA971" i="1" s="1"/>
  <c r="S971" i="1"/>
  <c r="T971" i="1"/>
  <c r="U971" i="1"/>
  <c r="AC971" i="1" s="1"/>
  <c r="N972" i="1"/>
  <c r="O972" i="1"/>
  <c r="Y972" i="1" s="1"/>
  <c r="Q972" i="1"/>
  <c r="AA972" i="1" s="1"/>
  <c r="S972" i="1"/>
  <c r="T972" i="1"/>
  <c r="U972" i="1"/>
  <c r="N973" i="1"/>
  <c r="O973" i="1"/>
  <c r="Y973" i="1" s="1"/>
  <c r="Q973" i="1"/>
  <c r="AA973" i="1" s="1"/>
  <c r="S973" i="1"/>
  <c r="T973" i="1"/>
  <c r="U973" i="1"/>
  <c r="N974" i="1"/>
  <c r="O974" i="1"/>
  <c r="Y974" i="1" s="1"/>
  <c r="Q974" i="1"/>
  <c r="AA974" i="1" s="1"/>
  <c r="S974" i="1"/>
  <c r="T974" i="1"/>
  <c r="U974" i="1"/>
  <c r="AC974" i="1" s="1"/>
  <c r="N975" i="1"/>
  <c r="O975" i="1"/>
  <c r="Y975" i="1" s="1"/>
  <c r="Q975" i="1"/>
  <c r="AA975" i="1" s="1"/>
  <c r="S975" i="1"/>
  <c r="T975" i="1"/>
  <c r="U975" i="1"/>
  <c r="AC975" i="1" s="1"/>
  <c r="N976" i="1"/>
  <c r="O976" i="1"/>
  <c r="Y976" i="1" s="1"/>
  <c r="Q976" i="1"/>
  <c r="AA976" i="1" s="1"/>
  <c r="S976" i="1"/>
  <c r="T976" i="1"/>
  <c r="U976" i="1"/>
  <c r="N977" i="1"/>
  <c r="O977" i="1"/>
  <c r="Y977" i="1" s="1"/>
  <c r="Q977" i="1"/>
  <c r="AA977" i="1" s="1"/>
  <c r="S977" i="1"/>
  <c r="T977" i="1"/>
  <c r="U977" i="1"/>
  <c r="N978" i="1"/>
  <c r="O978" i="1"/>
  <c r="Y978" i="1" s="1"/>
  <c r="Q978" i="1"/>
  <c r="AA978" i="1" s="1"/>
  <c r="S978" i="1"/>
  <c r="T978" i="1"/>
  <c r="U978" i="1"/>
  <c r="AC978" i="1" s="1"/>
  <c r="N979" i="1"/>
  <c r="O979" i="1"/>
  <c r="Y979" i="1" s="1"/>
  <c r="Q979" i="1"/>
  <c r="AA979" i="1" s="1"/>
  <c r="S979" i="1"/>
  <c r="T979" i="1"/>
  <c r="U979" i="1"/>
  <c r="AC979" i="1" s="1"/>
  <c r="N980" i="1"/>
  <c r="O980" i="1"/>
  <c r="Y980" i="1" s="1"/>
  <c r="Q980" i="1"/>
  <c r="AA980" i="1" s="1"/>
  <c r="S980" i="1"/>
  <c r="T980" i="1"/>
  <c r="U980" i="1"/>
  <c r="N981" i="1"/>
  <c r="O981" i="1"/>
  <c r="Y981" i="1" s="1"/>
  <c r="Q981" i="1"/>
  <c r="AA981" i="1" s="1"/>
  <c r="S981" i="1"/>
  <c r="T981" i="1"/>
  <c r="U981" i="1"/>
  <c r="N982" i="1"/>
  <c r="O982" i="1"/>
  <c r="Y982" i="1" s="1"/>
  <c r="Q982" i="1"/>
  <c r="AA982" i="1" s="1"/>
  <c r="S982" i="1"/>
  <c r="T982" i="1"/>
  <c r="U982" i="1"/>
  <c r="AC982" i="1" s="1"/>
  <c r="N983" i="1"/>
  <c r="O983" i="1"/>
  <c r="Y983" i="1" s="1"/>
  <c r="Q983" i="1"/>
  <c r="AA983" i="1" s="1"/>
  <c r="S983" i="1"/>
  <c r="T983" i="1"/>
  <c r="U983" i="1"/>
  <c r="AC983" i="1" s="1"/>
  <c r="N984" i="1"/>
  <c r="O984" i="1"/>
  <c r="Y984" i="1" s="1"/>
  <c r="Q984" i="1"/>
  <c r="AA984" i="1" s="1"/>
  <c r="S984" i="1"/>
  <c r="T984" i="1"/>
  <c r="U984" i="1"/>
  <c r="N985" i="1"/>
  <c r="O985" i="1"/>
  <c r="Y985" i="1" s="1"/>
  <c r="Q985" i="1"/>
  <c r="AA985" i="1" s="1"/>
  <c r="S985" i="1"/>
  <c r="T985" i="1"/>
  <c r="U985" i="1"/>
  <c r="N986" i="1"/>
  <c r="O986" i="1"/>
  <c r="Y986" i="1" s="1"/>
  <c r="Q986" i="1"/>
  <c r="AA986" i="1" s="1"/>
  <c r="S986" i="1"/>
  <c r="T986" i="1"/>
  <c r="U986" i="1"/>
  <c r="N987" i="1"/>
  <c r="O987" i="1"/>
  <c r="Y987" i="1" s="1"/>
  <c r="Q987" i="1"/>
  <c r="AA987" i="1" s="1"/>
  <c r="S987" i="1"/>
  <c r="T987" i="1"/>
  <c r="U987" i="1"/>
  <c r="AC987" i="1" s="1"/>
  <c r="N988" i="1"/>
  <c r="O988" i="1"/>
  <c r="Y988" i="1" s="1"/>
  <c r="Q988" i="1"/>
  <c r="AA988" i="1" s="1"/>
  <c r="S988" i="1"/>
  <c r="T988" i="1"/>
  <c r="U988" i="1"/>
  <c r="N989" i="1"/>
  <c r="O989" i="1"/>
  <c r="Y989" i="1" s="1"/>
  <c r="Q989" i="1"/>
  <c r="AA989" i="1" s="1"/>
  <c r="S989" i="1"/>
  <c r="T989" i="1"/>
  <c r="U989" i="1"/>
  <c r="N990" i="1"/>
  <c r="O990" i="1"/>
  <c r="Y990" i="1" s="1"/>
  <c r="Q990" i="1"/>
  <c r="AA990" i="1" s="1"/>
  <c r="S990" i="1"/>
  <c r="T990" i="1"/>
  <c r="U990" i="1"/>
  <c r="AC990" i="1" s="1"/>
  <c r="N991" i="1"/>
  <c r="O991" i="1"/>
  <c r="Y991" i="1" s="1"/>
  <c r="Q991" i="1"/>
  <c r="AA991" i="1" s="1"/>
  <c r="S991" i="1"/>
  <c r="T991" i="1"/>
  <c r="U991" i="1"/>
  <c r="AC991" i="1" s="1"/>
  <c r="N992" i="1"/>
  <c r="O992" i="1"/>
  <c r="Y992" i="1" s="1"/>
  <c r="Q992" i="1"/>
  <c r="AA992" i="1" s="1"/>
  <c r="S992" i="1"/>
  <c r="T992" i="1"/>
  <c r="U992" i="1"/>
  <c r="N993" i="1"/>
  <c r="O993" i="1"/>
  <c r="Y993" i="1" s="1"/>
  <c r="Q993" i="1"/>
  <c r="AA993" i="1" s="1"/>
  <c r="S993" i="1"/>
  <c r="T993" i="1"/>
  <c r="U993" i="1"/>
  <c r="N994" i="1"/>
  <c r="O994" i="1"/>
  <c r="Y994" i="1" s="1"/>
  <c r="Q994" i="1"/>
  <c r="AA994" i="1" s="1"/>
  <c r="S994" i="1"/>
  <c r="T994" i="1"/>
  <c r="U994" i="1"/>
  <c r="AC994" i="1" s="1"/>
  <c r="N995" i="1"/>
  <c r="O995" i="1"/>
  <c r="Y995" i="1" s="1"/>
  <c r="Q995" i="1"/>
  <c r="AA995" i="1" s="1"/>
  <c r="S995" i="1"/>
  <c r="T995" i="1"/>
  <c r="U995" i="1"/>
  <c r="AC995" i="1" s="1"/>
  <c r="N996" i="1"/>
  <c r="O996" i="1"/>
  <c r="Y996" i="1" s="1"/>
  <c r="Q996" i="1"/>
  <c r="AA996" i="1" s="1"/>
  <c r="S996" i="1"/>
  <c r="T996" i="1"/>
  <c r="U996" i="1"/>
  <c r="N997" i="1"/>
  <c r="O997" i="1"/>
  <c r="Y997" i="1" s="1"/>
  <c r="Q997" i="1"/>
  <c r="AA997" i="1" s="1"/>
  <c r="S997" i="1"/>
  <c r="T997" i="1"/>
  <c r="U997" i="1"/>
  <c r="N998" i="1"/>
  <c r="O998" i="1"/>
  <c r="Y998" i="1" s="1"/>
  <c r="Q998" i="1"/>
  <c r="AA998" i="1" s="1"/>
  <c r="S998" i="1"/>
  <c r="T998" i="1"/>
  <c r="U998" i="1"/>
  <c r="AC998" i="1" s="1"/>
  <c r="N999" i="1"/>
  <c r="O999" i="1"/>
  <c r="Y999" i="1" s="1"/>
  <c r="Q999" i="1"/>
  <c r="AA999" i="1" s="1"/>
  <c r="S999" i="1"/>
  <c r="T999" i="1"/>
  <c r="U999" i="1"/>
  <c r="AC999" i="1" s="1"/>
  <c r="N1000" i="1"/>
  <c r="O1000" i="1"/>
  <c r="Y1000" i="1" s="1"/>
  <c r="Q1000" i="1"/>
  <c r="AA1000" i="1" s="1"/>
  <c r="S1000" i="1"/>
  <c r="T1000" i="1"/>
  <c r="U1000" i="1"/>
  <c r="N1001" i="1"/>
  <c r="O1001" i="1"/>
  <c r="Y1001" i="1" s="1"/>
  <c r="Q1001" i="1"/>
  <c r="AA1001" i="1" s="1"/>
  <c r="S1001" i="1"/>
  <c r="T1001" i="1"/>
  <c r="U1001" i="1"/>
  <c r="N345" i="1"/>
  <c r="O345" i="1"/>
  <c r="Y345" i="1" s="1"/>
  <c r="Q345" i="1"/>
  <c r="AA345" i="1" s="1"/>
  <c r="S345" i="1"/>
  <c r="T345" i="1"/>
  <c r="U345" i="1"/>
  <c r="N346" i="1"/>
  <c r="O346" i="1"/>
  <c r="Y346" i="1" s="1"/>
  <c r="Q346" i="1"/>
  <c r="AA346" i="1" s="1"/>
  <c r="S346" i="1"/>
  <c r="T346" i="1"/>
  <c r="U346" i="1"/>
  <c r="AC346" i="1" s="1"/>
  <c r="N347" i="1"/>
  <c r="O347" i="1"/>
  <c r="Y347" i="1" s="1"/>
  <c r="Q347" i="1"/>
  <c r="AA347" i="1" s="1"/>
  <c r="S347" i="1"/>
  <c r="T347" i="1"/>
  <c r="U347" i="1"/>
  <c r="N348" i="1"/>
  <c r="O348" i="1"/>
  <c r="Y348" i="1" s="1"/>
  <c r="Q348" i="1"/>
  <c r="AA348" i="1" s="1"/>
  <c r="S348" i="1"/>
  <c r="T348" i="1"/>
  <c r="U348" i="1"/>
  <c r="N349" i="1"/>
  <c r="O349" i="1"/>
  <c r="Y349" i="1" s="1"/>
  <c r="Q349" i="1"/>
  <c r="AA349" i="1" s="1"/>
  <c r="S349" i="1"/>
  <c r="T349" i="1"/>
  <c r="U349" i="1"/>
  <c r="N350" i="1"/>
  <c r="O350" i="1"/>
  <c r="Y350" i="1" s="1"/>
  <c r="Q350" i="1"/>
  <c r="AA350" i="1" s="1"/>
  <c r="S350" i="1"/>
  <c r="T350" i="1"/>
  <c r="U350" i="1"/>
  <c r="AC350" i="1" s="1"/>
  <c r="N351" i="1"/>
  <c r="O351" i="1"/>
  <c r="Y351" i="1" s="1"/>
  <c r="Q351" i="1"/>
  <c r="AA351" i="1" s="1"/>
  <c r="S351" i="1"/>
  <c r="T351" i="1"/>
  <c r="U351" i="1"/>
  <c r="N352" i="1"/>
  <c r="O352" i="1"/>
  <c r="Y352" i="1" s="1"/>
  <c r="Q352" i="1"/>
  <c r="AA352" i="1" s="1"/>
  <c r="S352" i="1"/>
  <c r="T352" i="1"/>
  <c r="U352" i="1"/>
  <c r="N353" i="1"/>
  <c r="O353" i="1"/>
  <c r="Y353" i="1" s="1"/>
  <c r="Q353" i="1"/>
  <c r="AA353" i="1" s="1"/>
  <c r="S353" i="1"/>
  <c r="T353" i="1"/>
  <c r="U353" i="1"/>
  <c r="N354" i="1"/>
  <c r="O354" i="1"/>
  <c r="Y354" i="1" s="1"/>
  <c r="Q354" i="1"/>
  <c r="AA354" i="1" s="1"/>
  <c r="S354" i="1"/>
  <c r="T354" i="1"/>
  <c r="U354" i="1"/>
  <c r="N355" i="1"/>
  <c r="O355" i="1"/>
  <c r="Y355" i="1" s="1"/>
  <c r="Q355" i="1"/>
  <c r="AA355" i="1" s="1"/>
  <c r="S355" i="1"/>
  <c r="T355" i="1"/>
  <c r="U355" i="1"/>
  <c r="N356" i="1"/>
  <c r="O356" i="1"/>
  <c r="Y356" i="1" s="1"/>
  <c r="Q356" i="1"/>
  <c r="AA356" i="1" s="1"/>
  <c r="S356" i="1"/>
  <c r="T356" i="1"/>
  <c r="U356" i="1"/>
  <c r="N357" i="1"/>
  <c r="O357" i="1"/>
  <c r="Y357" i="1" s="1"/>
  <c r="Q357" i="1"/>
  <c r="AA357" i="1" s="1"/>
  <c r="S357" i="1"/>
  <c r="T357" i="1"/>
  <c r="U357" i="1"/>
  <c r="N358" i="1"/>
  <c r="O358" i="1"/>
  <c r="Y358" i="1" s="1"/>
  <c r="Q358" i="1"/>
  <c r="AA358" i="1" s="1"/>
  <c r="S358" i="1"/>
  <c r="T358" i="1"/>
  <c r="U358" i="1"/>
  <c r="AC358" i="1" s="1"/>
  <c r="N359" i="1"/>
  <c r="O359" i="1"/>
  <c r="Y359" i="1" s="1"/>
  <c r="Q359" i="1"/>
  <c r="AA359" i="1" s="1"/>
  <c r="S359" i="1"/>
  <c r="T359" i="1"/>
  <c r="U359" i="1"/>
  <c r="N360" i="1"/>
  <c r="O360" i="1"/>
  <c r="Y360" i="1" s="1"/>
  <c r="Q360" i="1"/>
  <c r="AA360" i="1" s="1"/>
  <c r="S360" i="1"/>
  <c r="T360" i="1"/>
  <c r="U360" i="1"/>
  <c r="N361" i="1"/>
  <c r="O361" i="1"/>
  <c r="Y361" i="1" s="1"/>
  <c r="Q361" i="1"/>
  <c r="AA361" i="1" s="1"/>
  <c r="S361" i="1"/>
  <c r="T361" i="1"/>
  <c r="U361" i="1"/>
  <c r="N362" i="1"/>
  <c r="O362" i="1"/>
  <c r="Y362" i="1" s="1"/>
  <c r="Q362" i="1"/>
  <c r="AA362" i="1" s="1"/>
  <c r="S362" i="1"/>
  <c r="T362" i="1"/>
  <c r="U362" i="1"/>
  <c r="N363" i="1"/>
  <c r="O363" i="1"/>
  <c r="Y363" i="1" s="1"/>
  <c r="Q363" i="1"/>
  <c r="AA363" i="1" s="1"/>
  <c r="S363" i="1"/>
  <c r="T363" i="1"/>
  <c r="U363" i="1"/>
  <c r="N364" i="1"/>
  <c r="O364" i="1"/>
  <c r="Y364" i="1" s="1"/>
  <c r="Q364" i="1"/>
  <c r="AA364" i="1" s="1"/>
  <c r="S364" i="1"/>
  <c r="T364" i="1"/>
  <c r="U364" i="1"/>
  <c r="N365" i="1"/>
  <c r="O365" i="1"/>
  <c r="Y365" i="1" s="1"/>
  <c r="Q365" i="1"/>
  <c r="AA365" i="1" s="1"/>
  <c r="S365" i="1"/>
  <c r="T365" i="1"/>
  <c r="U365" i="1"/>
  <c r="N366" i="1"/>
  <c r="O366" i="1"/>
  <c r="Y366" i="1" s="1"/>
  <c r="Q366" i="1"/>
  <c r="AA366" i="1" s="1"/>
  <c r="S366" i="1"/>
  <c r="T366" i="1"/>
  <c r="U366" i="1"/>
  <c r="AC366" i="1" s="1"/>
  <c r="N367" i="1"/>
  <c r="O367" i="1"/>
  <c r="Y367" i="1" s="1"/>
  <c r="Q367" i="1"/>
  <c r="AA367" i="1" s="1"/>
  <c r="S367" i="1"/>
  <c r="T367" i="1"/>
  <c r="U367" i="1"/>
  <c r="N368" i="1"/>
  <c r="O368" i="1"/>
  <c r="Y368" i="1" s="1"/>
  <c r="Q368" i="1"/>
  <c r="AA368" i="1" s="1"/>
  <c r="S368" i="1"/>
  <c r="T368" i="1"/>
  <c r="U368" i="1"/>
  <c r="N369" i="1"/>
  <c r="O369" i="1"/>
  <c r="Y369" i="1" s="1"/>
  <c r="Q369" i="1"/>
  <c r="AA369" i="1" s="1"/>
  <c r="S369" i="1"/>
  <c r="T369" i="1"/>
  <c r="U369" i="1"/>
  <c r="N370" i="1"/>
  <c r="O370" i="1"/>
  <c r="Y370" i="1" s="1"/>
  <c r="Q370" i="1"/>
  <c r="AA370" i="1" s="1"/>
  <c r="S370" i="1"/>
  <c r="T370" i="1"/>
  <c r="U370" i="1"/>
  <c r="AC370" i="1" s="1"/>
  <c r="N371" i="1"/>
  <c r="O371" i="1"/>
  <c r="Y371" i="1" s="1"/>
  <c r="Q371" i="1"/>
  <c r="AA371" i="1" s="1"/>
  <c r="S371" i="1"/>
  <c r="T371" i="1"/>
  <c r="U371" i="1"/>
  <c r="N372" i="1"/>
  <c r="O372" i="1"/>
  <c r="Y372" i="1" s="1"/>
  <c r="Q372" i="1"/>
  <c r="AA372" i="1" s="1"/>
  <c r="S372" i="1"/>
  <c r="T372" i="1"/>
  <c r="U372" i="1"/>
  <c r="N373" i="1"/>
  <c r="O373" i="1"/>
  <c r="Y373" i="1" s="1"/>
  <c r="Q373" i="1"/>
  <c r="AA373" i="1" s="1"/>
  <c r="S373" i="1"/>
  <c r="T373" i="1"/>
  <c r="U373" i="1"/>
  <c r="N374" i="1"/>
  <c r="O374" i="1"/>
  <c r="Y374" i="1" s="1"/>
  <c r="Q374" i="1"/>
  <c r="AA374" i="1" s="1"/>
  <c r="S374" i="1"/>
  <c r="T374" i="1"/>
  <c r="U374" i="1"/>
  <c r="AC374" i="1" s="1"/>
  <c r="N375" i="1"/>
  <c r="O375" i="1"/>
  <c r="Y375" i="1" s="1"/>
  <c r="Q375" i="1"/>
  <c r="AA375" i="1" s="1"/>
  <c r="S375" i="1"/>
  <c r="T375" i="1"/>
  <c r="U375" i="1"/>
  <c r="N376" i="1"/>
  <c r="O376" i="1"/>
  <c r="Y376" i="1" s="1"/>
  <c r="Q376" i="1"/>
  <c r="AA376" i="1" s="1"/>
  <c r="S376" i="1"/>
  <c r="T376" i="1"/>
  <c r="U376" i="1"/>
  <c r="W376" i="1" l="1"/>
  <c r="AC376" i="1"/>
  <c r="W375" i="1"/>
  <c r="AC375" i="1"/>
  <c r="W373" i="1"/>
  <c r="AC373" i="1"/>
  <c r="W372" i="1"/>
  <c r="AC372" i="1"/>
  <c r="W371" i="1"/>
  <c r="AC371" i="1"/>
  <c r="W369" i="1"/>
  <c r="AC369" i="1"/>
  <c r="W368" i="1"/>
  <c r="AC368" i="1"/>
  <c r="W367" i="1"/>
  <c r="AC367" i="1"/>
  <c r="W365" i="1"/>
  <c r="AC365" i="1"/>
  <c r="W364" i="1"/>
  <c r="AC364" i="1"/>
  <c r="W363" i="1"/>
  <c r="AC363" i="1"/>
  <c r="W362" i="1"/>
  <c r="AC362" i="1"/>
  <c r="W361" i="1"/>
  <c r="AC361" i="1"/>
  <c r="W360" i="1"/>
  <c r="AC360" i="1"/>
  <c r="W359" i="1"/>
  <c r="AC359" i="1"/>
  <c r="W357" i="1"/>
  <c r="AC357" i="1"/>
  <c r="W356" i="1"/>
  <c r="AC356" i="1"/>
  <c r="W355" i="1"/>
  <c r="AC355" i="1"/>
  <c r="W354" i="1"/>
  <c r="AC354" i="1"/>
  <c r="W353" i="1"/>
  <c r="AC353" i="1"/>
  <c r="W352" i="1"/>
  <c r="AC352" i="1"/>
  <c r="W351" i="1"/>
  <c r="AC351" i="1"/>
  <c r="W349" i="1"/>
  <c r="AC349" i="1"/>
  <c r="W348" i="1"/>
  <c r="AC348" i="1"/>
  <c r="W347" i="1"/>
  <c r="AC347" i="1"/>
  <c r="W345" i="1"/>
  <c r="AC345" i="1"/>
  <c r="W1001" i="1"/>
  <c r="AC1001" i="1"/>
  <c r="W1000" i="1"/>
  <c r="AC1000" i="1"/>
  <c r="W997" i="1"/>
  <c r="AC997" i="1"/>
  <c r="W996" i="1"/>
  <c r="AC996" i="1"/>
  <c r="W993" i="1"/>
  <c r="AC993" i="1"/>
  <c r="W992" i="1"/>
  <c r="AC992" i="1"/>
  <c r="W989" i="1"/>
  <c r="AC989" i="1"/>
  <c r="W988" i="1"/>
  <c r="AC988" i="1"/>
  <c r="W986" i="1"/>
  <c r="AC986" i="1"/>
  <c r="W985" i="1"/>
  <c r="AC985" i="1"/>
  <c r="W984" i="1"/>
  <c r="AC984" i="1"/>
  <c r="W981" i="1"/>
  <c r="AC981" i="1"/>
  <c r="W980" i="1"/>
  <c r="AC980" i="1"/>
  <c r="W977" i="1"/>
  <c r="AC977" i="1"/>
  <c r="W976" i="1"/>
  <c r="AC976" i="1"/>
  <c r="W973" i="1"/>
  <c r="AC973" i="1"/>
  <c r="W972" i="1"/>
  <c r="AC972" i="1"/>
  <c r="W969" i="1"/>
  <c r="AC969" i="1"/>
  <c r="W968" i="1"/>
  <c r="AC968" i="1"/>
  <c r="W965" i="1"/>
  <c r="AC965" i="1"/>
  <c r="W964" i="1"/>
  <c r="AC964" i="1"/>
  <c r="W961" i="1"/>
  <c r="AC961" i="1"/>
  <c r="W960" i="1"/>
  <c r="AC960" i="1"/>
  <c r="W957" i="1"/>
  <c r="AC957" i="1"/>
  <c r="W956" i="1"/>
  <c r="AC956" i="1"/>
  <c r="W954" i="1"/>
  <c r="AC954" i="1"/>
  <c r="W953" i="1"/>
  <c r="AC953" i="1"/>
  <c r="W952" i="1"/>
  <c r="AC952" i="1"/>
  <c r="W949" i="1"/>
  <c r="AC949" i="1"/>
  <c r="W948" i="1"/>
  <c r="AC948" i="1"/>
  <c r="W945" i="1"/>
  <c r="AC945" i="1"/>
  <c r="W944" i="1"/>
  <c r="AC944" i="1"/>
  <c r="W941" i="1"/>
  <c r="AC941" i="1"/>
  <c r="W940" i="1"/>
  <c r="AC940" i="1"/>
  <c r="W938" i="1"/>
  <c r="AC938" i="1"/>
  <c r="W937" i="1"/>
  <c r="AC937" i="1"/>
  <c r="W936" i="1"/>
  <c r="AC936" i="1"/>
  <c r="W933" i="1"/>
  <c r="AC933" i="1"/>
  <c r="W932" i="1"/>
  <c r="AC932" i="1"/>
  <c r="W929" i="1"/>
  <c r="AC929" i="1"/>
  <c r="W928" i="1"/>
  <c r="AC928" i="1"/>
  <c r="W925" i="1"/>
  <c r="AC925" i="1"/>
  <c r="W924" i="1"/>
  <c r="AC924" i="1"/>
  <c r="W921" i="1"/>
  <c r="AC921" i="1"/>
  <c r="W920" i="1"/>
  <c r="AC920" i="1"/>
  <c r="W917" i="1"/>
  <c r="AC917" i="1"/>
  <c r="W916" i="1"/>
  <c r="AC916" i="1"/>
  <c r="W913" i="1"/>
  <c r="AC913" i="1"/>
  <c r="W912" i="1"/>
  <c r="AC912" i="1"/>
  <c r="W909" i="1"/>
  <c r="AC909" i="1"/>
  <c r="W908" i="1"/>
  <c r="AC908" i="1"/>
  <c r="W905" i="1"/>
  <c r="AC905" i="1"/>
  <c r="W904" i="1"/>
  <c r="AC904" i="1"/>
  <c r="W901" i="1"/>
  <c r="AC901" i="1"/>
  <c r="W900" i="1"/>
  <c r="AC900" i="1"/>
  <c r="W897" i="1"/>
  <c r="AC897" i="1"/>
  <c r="W896" i="1"/>
  <c r="AC896" i="1"/>
  <c r="W893" i="1"/>
  <c r="AC893" i="1"/>
  <c r="W892" i="1"/>
  <c r="AC892" i="1"/>
  <c r="W890" i="1"/>
  <c r="AC890" i="1"/>
  <c r="W889" i="1"/>
  <c r="AC889" i="1"/>
  <c r="W888" i="1"/>
  <c r="AC888" i="1"/>
  <c r="W885" i="1"/>
  <c r="AC885" i="1"/>
  <c r="W884" i="1"/>
  <c r="AC884" i="1"/>
  <c r="W881" i="1"/>
  <c r="AC881" i="1"/>
  <c r="W880" i="1"/>
  <c r="AC880" i="1"/>
  <c r="W877" i="1"/>
  <c r="AC877" i="1"/>
  <c r="W876" i="1"/>
  <c r="AC876" i="1"/>
  <c r="W873" i="1"/>
  <c r="AC873" i="1"/>
  <c r="W872" i="1"/>
  <c r="AC872" i="1"/>
  <c r="W869" i="1"/>
  <c r="AC869" i="1"/>
  <c r="W868" i="1"/>
  <c r="AC868" i="1"/>
  <c r="W865" i="1"/>
  <c r="AC865" i="1"/>
  <c r="W864" i="1"/>
  <c r="AC864" i="1"/>
  <c r="W861" i="1"/>
  <c r="AC861" i="1"/>
  <c r="W859" i="1"/>
  <c r="AC859" i="1"/>
  <c r="W857" i="1"/>
  <c r="AC857" i="1"/>
  <c r="W854" i="1"/>
  <c r="AC854" i="1"/>
  <c r="W851" i="1"/>
  <c r="AC851" i="1"/>
  <c r="W849" i="1"/>
  <c r="AC849" i="1"/>
  <c r="W848" i="1"/>
  <c r="AC848" i="1"/>
  <c r="W847" i="1"/>
  <c r="AC847" i="1"/>
  <c r="W843" i="1"/>
  <c r="AC843" i="1"/>
  <c r="W841" i="1"/>
  <c r="AC841" i="1"/>
  <c r="W840" i="1"/>
  <c r="AC840" i="1"/>
  <c r="W836" i="1"/>
  <c r="AC836" i="1"/>
  <c r="W835" i="1"/>
  <c r="AC835" i="1"/>
  <c r="W833" i="1"/>
  <c r="AC833" i="1"/>
  <c r="W832" i="1"/>
  <c r="AC832" i="1"/>
  <c r="W831" i="1"/>
  <c r="AC831" i="1"/>
  <c r="W829" i="1"/>
  <c r="AC829" i="1"/>
  <c r="W827" i="1"/>
  <c r="AC827" i="1"/>
  <c r="W825" i="1"/>
  <c r="AC825" i="1"/>
  <c r="W824" i="1"/>
  <c r="AC824" i="1"/>
  <c r="W819" i="1"/>
  <c r="AC819" i="1"/>
  <c r="W816" i="1"/>
  <c r="AC816" i="1"/>
  <c r="W811" i="1"/>
  <c r="AC811" i="1"/>
  <c r="W809" i="1"/>
  <c r="AC809" i="1"/>
  <c r="W808" i="1"/>
  <c r="AC808" i="1"/>
  <c r="W804" i="1"/>
  <c r="AC804" i="1"/>
  <c r="W803" i="1"/>
  <c r="AC803" i="1"/>
  <c r="W799" i="1"/>
  <c r="AC799" i="1"/>
  <c r="W797" i="1"/>
  <c r="AC797" i="1"/>
  <c r="W793" i="1"/>
  <c r="AC793" i="1"/>
  <c r="W792" i="1"/>
  <c r="AC792" i="1"/>
  <c r="W789" i="1"/>
  <c r="AC789" i="1"/>
  <c r="W788" i="1"/>
  <c r="AC788" i="1"/>
  <c r="W784" i="1"/>
  <c r="AC784" i="1"/>
  <c r="A784" i="1"/>
  <c r="W783" i="1"/>
  <c r="AC783" i="1"/>
  <c r="A783" i="1"/>
  <c r="W776" i="1"/>
  <c r="AC776" i="1"/>
  <c r="W775" i="1"/>
  <c r="AC775" i="1"/>
  <c r="W773" i="1"/>
  <c r="AC773" i="1"/>
  <c r="W772" i="1"/>
  <c r="AC772" i="1"/>
  <c r="W768" i="1"/>
  <c r="AC768" i="1"/>
  <c r="W767" i="1"/>
  <c r="AC767" i="1"/>
  <c r="W765" i="1"/>
  <c r="AC765" i="1"/>
  <c r="W757" i="1"/>
  <c r="AC757" i="1"/>
  <c r="W756" i="1"/>
  <c r="AC756" i="1"/>
  <c r="W744" i="1"/>
  <c r="AC744" i="1"/>
  <c r="W743" i="1"/>
  <c r="AC743" i="1"/>
  <c r="W740" i="1"/>
  <c r="AC740" i="1"/>
  <c r="A740" i="1"/>
  <c r="W739" i="1"/>
  <c r="AC739" i="1"/>
  <c r="A739" i="1"/>
  <c r="W736" i="1"/>
  <c r="AC736" i="1"/>
  <c r="A736" i="1"/>
  <c r="W735" i="1"/>
  <c r="AC735" i="1"/>
  <c r="A735" i="1"/>
  <c r="W733" i="1"/>
  <c r="AC733" i="1"/>
  <c r="W732" i="1"/>
  <c r="AC732" i="1"/>
  <c r="A732" i="1"/>
  <c r="W731" i="1"/>
  <c r="AC731" i="1"/>
  <c r="A731" i="1"/>
  <c r="W728" i="1"/>
  <c r="AC728" i="1"/>
  <c r="A728" i="1"/>
  <c r="W727" i="1"/>
  <c r="AC727" i="1"/>
  <c r="A727" i="1"/>
  <c r="W724" i="1"/>
  <c r="AC724" i="1"/>
  <c r="A724" i="1"/>
  <c r="W723" i="1"/>
  <c r="AC723" i="1"/>
  <c r="A723" i="1"/>
  <c r="W720" i="1"/>
  <c r="AC720" i="1"/>
  <c r="A720" i="1"/>
  <c r="W719" i="1"/>
  <c r="AC719" i="1"/>
  <c r="A719" i="1"/>
  <c r="W717" i="1"/>
  <c r="AC717" i="1"/>
  <c r="W716" i="1"/>
  <c r="AC716" i="1"/>
  <c r="A716" i="1"/>
  <c r="W715" i="1"/>
  <c r="AC715" i="1"/>
  <c r="A715" i="1"/>
  <c r="W712" i="1"/>
  <c r="AC712" i="1"/>
  <c r="A712" i="1"/>
  <c r="W711" i="1"/>
  <c r="AC711" i="1"/>
  <c r="A711" i="1"/>
  <c r="W709" i="1"/>
  <c r="AC709" i="1"/>
  <c r="W708" i="1"/>
  <c r="AC708" i="1"/>
  <c r="A708" i="1"/>
  <c r="W707" i="1"/>
  <c r="AC707" i="1"/>
  <c r="A707" i="1"/>
  <c r="W704" i="1"/>
  <c r="AC704" i="1"/>
  <c r="A704" i="1"/>
  <c r="W703" i="1"/>
  <c r="AC703" i="1"/>
  <c r="A703" i="1"/>
  <c r="W701" i="1"/>
  <c r="AC701" i="1"/>
  <c r="W700" i="1"/>
  <c r="AC700" i="1"/>
  <c r="A700" i="1"/>
  <c r="W699" i="1"/>
  <c r="AC699" i="1"/>
  <c r="A699" i="1"/>
  <c r="W696" i="1"/>
  <c r="AC696" i="1"/>
  <c r="A696" i="1"/>
  <c r="W695" i="1"/>
  <c r="AC695" i="1"/>
  <c r="A695" i="1"/>
  <c r="W693" i="1"/>
  <c r="AC693" i="1"/>
  <c r="W692" i="1"/>
  <c r="AC692" i="1"/>
  <c r="A692" i="1"/>
  <c r="W691" i="1"/>
  <c r="AC691" i="1"/>
  <c r="A691" i="1"/>
  <c r="W688" i="1"/>
  <c r="AC688" i="1"/>
  <c r="A688" i="1"/>
  <c r="W687" i="1"/>
  <c r="AC687" i="1"/>
  <c r="A687" i="1"/>
  <c r="W685" i="1"/>
  <c r="AC685" i="1"/>
  <c r="W684" i="1"/>
  <c r="AC684" i="1"/>
  <c r="A684" i="1"/>
  <c r="W683" i="1"/>
  <c r="AC683" i="1"/>
  <c r="A683" i="1"/>
  <c r="W680" i="1"/>
  <c r="AC680" i="1"/>
  <c r="A680" i="1"/>
  <c r="W679" i="1"/>
  <c r="AC679" i="1"/>
  <c r="A679" i="1"/>
  <c r="W677" i="1"/>
  <c r="AC677" i="1"/>
  <c r="W676" i="1"/>
  <c r="AC676" i="1"/>
  <c r="A676" i="1"/>
  <c r="W675" i="1"/>
  <c r="AC675" i="1"/>
  <c r="A675" i="1"/>
  <c r="W672" i="1"/>
  <c r="AC672" i="1"/>
  <c r="A672" i="1"/>
  <c r="W671" i="1"/>
  <c r="AC671" i="1"/>
  <c r="A671" i="1"/>
  <c r="W669" i="1"/>
  <c r="AC669" i="1"/>
  <c r="W668" i="1"/>
  <c r="AC668" i="1"/>
  <c r="A668" i="1"/>
  <c r="W667" i="1"/>
  <c r="AC667" i="1"/>
  <c r="A667" i="1"/>
  <c r="W664" i="1"/>
  <c r="AC664" i="1"/>
  <c r="A664" i="1"/>
  <c r="W663" i="1"/>
  <c r="AC663" i="1"/>
  <c r="A663" i="1"/>
  <c r="W661" i="1"/>
  <c r="AC661" i="1"/>
  <c r="W660" i="1"/>
  <c r="AC660" i="1"/>
  <c r="A660" i="1"/>
  <c r="W659" i="1"/>
  <c r="AC659" i="1"/>
  <c r="A659" i="1"/>
  <c r="W657" i="1"/>
  <c r="AC657" i="1"/>
  <c r="A657" i="1"/>
  <c r="W654" i="1"/>
  <c r="AC654" i="1"/>
  <c r="W653" i="1"/>
  <c r="AC653" i="1"/>
  <c r="A653" i="1"/>
  <c r="W652" i="1"/>
  <c r="AC652" i="1"/>
  <c r="A652" i="1"/>
  <c r="W648" i="1"/>
  <c r="AC648" i="1"/>
  <c r="A648" i="1"/>
  <c r="W647" i="1"/>
  <c r="AC647" i="1"/>
  <c r="W644" i="1"/>
  <c r="AC644" i="1"/>
  <c r="W643" i="1"/>
  <c r="AC643" i="1"/>
  <c r="W641" i="1"/>
  <c r="AC641" i="1"/>
  <c r="W639" i="1"/>
  <c r="AC639" i="1"/>
  <c r="A639" i="1"/>
  <c r="W638" i="1"/>
  <c r="AC638" i="1"/>
  <c r="W637" i="1"/>
  <c r="AC637" i="1"/>
  <c r="W636" i="1"/>
  <c r="AC636" i="1"/>
  <c r="A636" i="1"/>
  <c r="W633" i="1"/>
  <c r="AC633" i="1"/>
  <c r="W632" i="1"/>
  <c r="AC632" i="1"/>
  <c r="A632" i="1"/>
  <c r="W631" i="1"/>
  <c r="AC631" i="1"/>
  <c r="W629" i="1"/>
  <c r="AC629" i="1"/>
  <c r="W628" i="1"/>
  <c r="AC628" i="1"/>
  <c r="W627" i="1"/>
  <c r="AC627" i="1"/>
  <c r="W625" i="1"/>
  <c r="AC625" i="1"/>
  <c r="W624" i="1"/>
  <c r="AC624" i="1"/>
  <c r="W617" i="1"/>
  <c r="AC617" i="1"/>
  <c r="W613" i="1"/>
  <c r="AC613" i="1"/>
  <c r="W612" i="1"/>
  <c r="AC612" i="1"/>
  <c r="A612" i="1"/>
  <c r="W611" i="1"/>
  <c r="AC611" i="1"/>
  <c r="W609" i="1"/>
  <c r="AC609" i="1"/>
  <c r="W605" i="1"/>
  <c r="AC605" i="1"/>
  <c r="A605" i="1"/>
  <c r="W604" i="1"/>
  <c r="AC604" i="1"/>
  <c r="W601" i="1"/>
  <c r="AC601" i="1"/>
  <c r="W600" i="1"/>
  <c r="AC600" i="1"/>
  <c r="W598" i="1"/>
  <c r="AC598" i="1"/>
  <c r="W597" i="1"/>
  <c r="AC597" i="1"/>
  <c r="W596" i="1"/>
  <c r="AC596" i="1"/>
  <c r="W594" i="1"/>
  <c r="AC594" i="1"/>
  <c r="W593" i="1"/>
  <c r="AC593" i="1"/>
  <c r="W592" i="1"/>
  <c r="AC592" i="1"/>
  <c r="A592" i="1"/>
  <c r="W591" i="1"/>
  <c r="AC591" i="1"/>
  <c r="A591" i="1"/>
  <c r="W590" i="1"/>
  <c r="AC590" i="1"/>
  <c r="W589" i="1"/>
  <c r="AC589" i="1"/>
  <c r="A589" i="1"/>
  <c r="W585" i="1"/>
  <c r="AC585" i="1"/>
  <c r="W581" i="1"/>
  <c r="AC581" i="1"/>
  <c r="W580" i="1"/>
  <c r="AC580" i="1"/>
  <c r="W577" i="1"/>
  <c r="AC577" i="1"/>
  <c r="A577" i="1"/>
  <c r="W575" i="1"/>
  <c r="AC575" i="1"/>
  <c r="W573" i="1"/>
  <c r="AC573" i="1"/>
  <c r="W572" i="1"/>
  <c r="AC572" i="1"/>
  <c r="W569" i="1"/>
  <c r="AC569" i="1"/>
  <c r="W568" i="1"/>
  <c r="AC568" i="1"/>
  <c r="W565" i="1"/>
  <c r="AC565" i="1"/>
  <c r="W564" i="1"/>
  <c r="AC564" i="1"/>
  <c r="A564" i="1"/>
  <c r="W561" i="1"/>
  <c r="AC561" i="1"/>
  <c r="W559" i="1"/>
  <c r="AC559" i="1"/>
  <c r="W557" i="1"/>
  <c r="AC557" i="1"/>
  <c r="W556" i="1"/>
  <c r="AC556" i="1"/>
  <c r="W555" i="1"/>
  <c r="AC555" i="1"/>
  <c r="W553" i="1"/>
  <c r="AC553" i="1"/>
  <c r="A553" i="1"/>
  <c r="W551" i="1"/>
  <c r="AC551" i="1"/>
  <c r="W550" i="1"/>
  <c r="AC550" i="1"/>
  <c r="W548" i="1"/>
  <c r="AC548" i="1"/>
  <c r="W544" i="1"/>
  <c r="AC544" i="1"/>
  <c r="A544" i="1"/>
  <c r="W541" i="1"/>
  <c r="AC541" i="1"/>
  <c r="A541" i="1"/>
  <c r="W540" i="1"/>
  <c r="AC540" i="1"/>
  <c r="A540" i="1"/>
  <c r="W537" i="1"/>
  <c r="AC537" i="1"/>
  <c r="W534" i="1"/>
  <c r="AC534" i="1"/>
  <c r="W533" i="1"/>
  <c r="AC533" i="1"/>
  <c r="W532" i="1"/>
  <c r="AC532" i="1"/>
  <c r="A532" i="1"/>
  <c r="W530" i="1"/>
  <c r="AC530" i="1"/>
  <c r="W529" i="1"/>
  <c r="AC529" i="1"/>
  <c r="W528" i="1"/>
  <c r="AC528" i="1"/>
  <c r="W527" i="1"/>
  <c r="AC527" i="1"/>
  <c r="A527" i="1"/>
  <c r="W525" i="1"/>
  <c r="AC525" i="1"/>
  <c r="W521" i="1"/>
  <c r="AC521" i="1"/>
  <c r="W517" i="1"/>
  <c r="AC517" i="1"/>
  <c r="W513" i="1"/>
  <c r="AC513" i="1"/>
  <c r="W512" i="1"/>
  <c r="AC512" i="1"/>
  <c r="W511" i="1"/>
  <c r="AC511" i="1"/>
  <c r="A511" i="1"/>
  <c r="W510" i="1"/>
  <c r="AC510" i="1"/>
  <c r="W507" i="1"/>
  <c r="AC507" i="1"/>
  <c r="A507" i="1"/>
  <c r="W505" i="1"/>
  <c r="AC505" i="1"/>
  <c r="W504" i="1"/>
  <c r="AC504" i="1"/>
  <c r="W503" i="1"/>
  <c r="AC503" i="1"/>
  <c r="A503" i="1"/>
  <c r="W502" i="1"/>
  <c r="AC502" i="1"/>
  <c r="W501" i="1"/>
  <c r="AC501" i="1"/>
  <c r="A501" i="1"/>
  <c r="W500" i="1"/>
  <c r="AC500" i="1"/>
  <c r="A500" i="1"/>
  <c r="W497" i="1"/>
  <c r="AC497" i="1"/>
  <c r="A497" i="1"/>
  <c r="W496" i="1"/>
  <c r="AC496" i="1"/>
  <c r="A496" i="1"/>
  <c r="W493" i="1"/>
  <c r="AC493" i="1"/>
  <c r="A493" i="1"/>
  <c r="W491" i="1"/>
  <c r="AC491" i="1"/>
  <c r="A491" i="1"/>
  <c r="W490" i="1"/>
  <c r="AC490" i="1"/>
  <c r="W489" i="1"/>
  <c r="AC489" i="1"/>
  <c r="W488" i="1"/>
  <c r="AC488" i="1"/>
  <c r="A488" i="1"/>
  <c r="W481" i="1"/>
  <c r="AC481" i="1"/>
  <c r="W480" i="1"/>
  <c r="AC480" i="1"/>
  <c r="W479" i="1"/>
  <c r="AC479" i="1"/>
  <c r="A479" i="1"/>
  <c r="W477" i="1"/>
  <c r="AC477" i="1"/>
  <c r="W476" i="1"/>
  <c r="AC476" i="1"/>
  <c r="W475" i="1"/>
  <c r="AC475" i="1"/>
  <c r="A475" i="1"/>
  <c r="W474" i="1"/>
  <c r="AC474" i="1"/>
  <c r="W473" i="1"/>
  <c r="AC473" i="1"/>
  <c r="A473" i="1"/>
  <c r="W472" i="1"/>
  <c r="AC472" i="1"/>
  <c r="A472" i="1"/>
  <c r="W468" i="1"/>
  <c r="AC468" i="1"/>
  <c r="W467" i="1"/>
  <c r="AC467" i="1"/>
  <c r="A467" i="1"/>
  <c r="W466" i="1"/>
  <c r="AC466" i="1"/>
  <c r="W464" i="1"/>
  <c r="AC464" i="1"/>
  <c r="W463" i="1"/>
  <c r="AC463" i="1"/>
  <c r="A463" i="1"/>
  <c r="W461" i="1"/>
  <c r="AC461" i="1"/>
  <c r="A461" i="1"/>
  <c r="W456" i="1"/>
  <c r="AC456" i="1"/>
  <c r="A456" i="1"/>
  <c r="W452" i="1"/>
  <c r="AC452" i="1"/>
  <c r="A452" i="1"/>
  <c r="W450" i="1"/>
  <c r="AC450" i="1"/>
  <c r="A450" i="1"/>
  <c r="W449" i="1"/>
  <c r="AC449" i="1"/>
  <c r="W445" i="1"/>
  <c r="AC445" i="1"/>
  <c r="W443" i="1"/>
  <c r="AC443" i="1"/>
  <c r="W442" i="1"/>
  <c r="AC442" i="1"/>
  <c r="W441" i="1"/>
  <c r="AC441" i="1"/>
  <c r="W433" i="1"/>
  <c r="AC433" i="1"/>
  <c r="W432" i="1"/>
  <c r="AC432" i="1"/>
  <c r="A432" i="1"/>
  <c r="W429" i="1"/>
  <c r="AC429" i="1"/>
  <c r="W424" i="1"/>
  <c r="AC424" i="1"/>
  <c r="W421" i="1"/>
  <c r="AC421" i="1"/>
  <c r="W419" i="1"/>
  <c r="AC419" i="1"/>
  <c r="W418" i="1"/>
  <c r="AC418" i="1"/>
  <c r="W386" i="1"/>
  <c r="AC386" i="1"/>
  <c r="A386" i="1"/>
  <c r="W385" i="1"/>
  <c r="AC385" i="1"/>
  <c r="W384" i="1"/>
  <c r="AC384" i="1"/>
  <c r="A384" i="1"/>
  <c r="W381" i="1"/>
  <c r="AC381" i="1"/>
  <c r="W380" i="1"/>
  <c r="AC380" i="1"/>
  <c r="W379" i="1"/>
  <c r="AC379" i="1"/>
  <c r="W378" i="1"/>
  <c r="AC378" i="1"/>
  <c r="A378" i="1"/>
  <c r="W417" i="1"/>
  <c r="AC417" i="1"/>
  <c r="W416" i="1"/>
  <c r="AC416" i="1"/>
  <c r="A416" i="1" s="1"/>
  <c r="W413" i="1"/>
  <c r="AC413" i="1"/>
  <c r="W409" i="1"/>
  <c r="AC409" i="1"/>
  <c r="W408" i="1"/>
  <c r="AC408" i="1"/>
  <c r="A408" i="1" s="1"/>
  <c r="W405" i="1"/>
  <c r="AC405" i="1"/>
  <c r="W404" i="1"/>
  <c r="AC404" i="1"/>
  <c r="W403" i="1"/>
  <c r="AC403" i="1"/>
  <c r="W402" i="1"/>
  <c r="AC402" i="1"/>
  <c r="A402" i="1" s="1"/>
  <c r="W400" i="1"/>
  <c r="AC400" i="1"/>
  <c r="A400" i="1" s="1"/>
  <c r="W392" i="1"/>
  <c r="AC392" i="1"/>
  <c r="A392" i="1" s="1"/>
  <c r="W389" i="1"/>
  <c r="AC389" i="1"/>
  <c r="P758" i="1"/>
  <c r="X758" i="1"/>
  <c r="A758" i="1" s="1"/>
  <c r="P756" i="1"/>
  <c r="X756" i="1"/>
  <c r="A756" i="1" s="1"/>
  <c r="P754" i="1"/>
  <c r="X754" i="1"/>
  <c r="A754" i="1" s="1"/>
  <c r="P752" i="1"/>
  <c r="X752" i="1"/>
  <c r="A752" i="1" s="1"/>
  <c r="P750" i="1"/>
  <c r="X750" i="1"/>
  <c r="A750" i="1" s="1"/>
  <c r="P748" i="1"/>
  <c r="X748" i="1"/>
  <c r="A748" i="1" s="1"/>
  <c r="P746" i="1"/>
  <c r="X746" i="1"/>
  <c r="A746" i="1" s="1"/>
  <c r="P744" i="1"/>
  <c r="X744" i="1"/>
  <c r="A744" i="1" s="1"/>
  <c r="P742" i="1"/>
  <c r="X742" i="1"/>
  <c r="A742" i="1" s="1"/>
  <c r="P738" i="1"/>
  <c r="X738" i="1"/>
  <c r="A738" i="1" s="1"/>
  <c r="P734" i="1"/>
  <c r="X734" i="1"/>
  <c r="A734" i="1" s="1"/>
  <c r="P730" i="1"/>
  <c r="X730" i="1"/>
  <c r="A730" i="1" s="1"/>
  <c r="P726" i="1"/>
  <c r="X726" i="1"/>
  <c r="A726" i="1" s="1"/>
  <c r="P722" i="1"/>
  <c r="X722" i="1"/>
  <c r="A722" i="1" s="1"/>
  <c r="P718" i="1"/>
  <c r="X718" i="1"/>
  <c r="A718" i="1" s="1"/>
  <c r="P714" i="1"/>
  <c r="X714" i="1"/>
  <c r="A714" i="1" s="1"/>
  <c r="P710" i="1"/>
  <c r="X710" i="1"/>
  <c r="A710" i="1" s="1"/>
  <c r="P706" i="1"/>
  <c r="X706" i="1"/>
  <c r="A706" i="1" s="1"/>
  <c r="P702" i="1"/>
  <c r="X702" i="1"/>
  <c r="A702" i="1" s="1"/>
  <c r="P698" i="1"/>
  <c r="X698" i="1"/>
  <c r="A698" i="1" s="1"/>
  <c r="P694" i="1"/>
  <c r="X694" i="1"/>
  <c r="A694" i="1" s="1"/>
  <c r="P690" i="1"/>
  <c r="X690" i="1"/>
  <c r="A690" i="1" s="1"/>
  <c r="P686" i="1"/>
  <c r="X686" i="1"/>
  <c r="A686" i="1" s="1"/>
  <c r="P682" i="1"/>
  <c r="X682" i="1"/>
  <c r="A682" i="1" s="1"/>
  <c r="P678" i="1"/>
  <c r="X678" i="1"/>
  <c r="A678" i="1" s="1"/>
  <c r="P674" i="1"/>
  <c r="X674" i="1"/>
  <c r="A674" i="1" s="1"/>
  <c r="P760" i="1"/>
  <c r="X760" i="1"/>
  <c r="A760" i="1" s="1"/>
  <c r="P440" i="1"/>
  <c r="X440" i="1"/>
  <c r="A440" i="1" s="1"/>
  <c r="P438" i="1"/>
  <c r="X438" i="1"/>
  <c r="A438" i="1" s="1"/>
  <c r="P436" i="1"/>
  <c r="X436" i="1"/>
  <c r="A436" i="1" s="1"/>
  <c r="P434" i="1"/>
  <c r="X434" i="1"/>
  <c r="A434" i="1" s="1"/>
  <c r="P430" i="1"/>
  <c r="X430" i="1"/>
  <c r="A430" i="1" s="1"/>
  <c r="P428" i="1"/>
  <c r="X428" i="1"/>
  <c r="A428" i="1" s="1"/>
  <c r="P426" i="1"/>
  <c r="X426" i="1"/>
  <c r="A426" i="1" s="1"/>
  <c r="P424" i="1"/>
  <c r="X424" i="1"/>
  <c r="A424" i="1" s="1"/>
  <c r="P422" i="1"/>
  <c r="X422" i="1"/>
  <c r="A422" i="1" s="1"/>
  <c r="P420" i="1"/>
  <c r="X420" i="1"/>
  <c r="A420" i="1" s="1"/>
  <c r="P418" i="1"/>
  <c r="X418" i="1"/>
  <c r="A418" i="1" s="1"/>
  <c r="P414" i="1"/>
  <c r="X414" i="1"/>
  <c r="A414" i="1" s="1"/>
  <c r="P412" i="1"/>
  <c r="X412" i="1"/>
  <c r="A412" i="1" s="1"/>
  <c r="P410" i="1"/>
  <c r="X410" i="1"/>
  <c r="A410" i="1" s="1"/>
  <c r="P406" i="1"/>
  <c r="X406" i="1"/>
  <c r="A406" i="1" s="1"/>
  <c r="P404" i="1"/>
  <c r="X404" i="1"/>
  <c r="A404" i="1" s="1"/>
  <c r="P398" i="1"/>
  <c r="X398" i="1"/>
  <c r="A398" i="1" s="1"/>
  <c r="P396" i="1"/>
  <c r="X396" i="1"/>
  <c r="A396" i="1" s="1"/>
  <c r="P394" i="1"/>
  <c r="X394" i="1"/>
  <c r="A394" i="1" s="1"/>
  <c r="P390" i="1"/>
  <c r="X390" i="1"/>
  <c r="A390" i="1" s="1"/>
  <c r="P388" i="1"/>
  <c r="X388" i="1"/>
  <c r="A388" i="1" s="1"/>
  <c r="P382" i="1"/>
  <c r="X382" i="1"/>
  <c r="A382" i="1" s="1"/>
  <c r="P380" i="1"/>
  <c r="X380" i="1"/>
  <c r="A380" i="1" s="1"/>
  <c r="P375" i="1"/>
  <c r="X375" i="1"/>
  <c r="A375" i="1" s="1"/>
  <c r="P373" i="1"/>
  <c r="X373" i="1"/>
  <c r="A373" i="1" s="1"/>
  <c r="P371" i="1"/>
  <c r="X371" i="1"/>
  <c r="A371" i="1" s="1"/>
  <c r="P369" i="1"/>
  <c r="X369" i="1"/>
  <c r="A369" i="1" s="1"/>
  <c r="P367" i="1"/>
  <c r="X367" i="1"/>
  <c r="A367" i="1" s="1"/>
  <c r="P365" i="1"/>
  <c r="X365" i="1"/>
  <c r="A365" i="1" s="1"/>
  <c r="P363" i="1"/>
  <c r="X363" i="1"/>
  <c r="A363" i="1" s="1"/>
  <c r="P361" i="1"/>
  <c r="X361" i="1"/>
  <c r="A361" i="1" s="1"/>
  <c r="P359" i="1"/>
  <c r="X359" i="1"/>
  <c r="A359" i="1" s="1"/>
  <c r="P357" i="1"/>
  <c r="X357" i="1"/>
  <c r="A357" i="1" s="1"/>
  <c r="P355" i="1"/>
  <c r="X355" i="1"/>
  <c r="A355" i="1" s="1"/>
  <c r="P353" i="1"/>
  <c r="X353" i="1"/>
  <c r="A353" i="1" s="1"/>
  <c r="P351" i="1"/>
  <c r="X351" i="1"/>
  <c r="A351" i="1" s="1"/>
  <c r="P349" i="1"/>
  <c r="X349" i="1"/>
  <c r="A349" i="1" s="1"/>
  <c r="P347" i="1"/>
  <c r="X347" i="1"/>
  <c r="A347" i="1" s="1"/>
  <c r="P345" i="1"/>
  <c r="X345" i="1"/>
  <c r="A345" i="1" s="1"/>
  <c r="P1000" i="1"/>
  <c r="X1000" i="1"/>
  <c r="A1000" i="1" s="1"/>
  <c r="P998" i="1"/>
  <c r="X998" i="1"/>
  <c r="A998" i="1" s="1"/>
  <c r="P996" i="1"/>
  <c r="X996" i="1"/>
  <c r="A996" i="1" s="1"/>
  <c r="P994" i="1"/>
  <c r="X994" i="1"/>
  <c r="A994" i="1" s="1"/>
  <c r="P992" i="1"/>
  <c r="X992" i="1"/>
  <c r="A992" i="1" s="1"/>
  <c r="P990" i="1"/>
  <c r="X990" i="1"/>
  <c r="A990" i="1" s="1"/>
  <c r="P988" i="1"/>
  <c r="X988" i="1"/>
  <c r="A988" i="1" s="1"/>
  <c r="P986" i="1"/>
  <c r="X986" i="1"/>
  <c r="A986" i="1" s="1"/>
  <c r="P984" i="1"/>
  <c r="X984" i="1"/>
  <c r="A984" i="1" s="1"/>
  <c r="P982" i="1"/>
  <c r="X982" i="1"/>
  <c r="A982" i="1" s="1"/>
  <c r="P980" i="1"/>
  <c r="X980" i="1"/>
  <c r="A980" i="1" s="1"/>
  <c r="P978" i="1"/>
  <c r="X978" i="1"/>
  <c r="A978" i="1" s="1"/>
  <c r="P976" i="1"/>
  <c r="X976" i="1"/>
  <c r="A976" i="1" s="1"/>
  <c r="P974" i="1"/>
  <c r="X974" i="1"/>
  <c r="A974" i="1" s="1"/>
  <c r="P972" i="1"/>
  <c r="X972" i="1"/>
  <c r="A972" i="1" s="1"/>
  <c r="P970" i="1"/>
  <c r="X970" i="1"/>
  <c r="A970" i="1" s="1"/>
  <c r="P968" i="1"/>
  <c r="X968" i="1"/>
  <c r="A968" i="1" s="1"/>
  <c r="P966" i="1"/>
  <c r="X966" i="1"/>
  <c r="A966" i="1" s="1"/>
  <c r="P964" i="1"/>
  <c r="X964" i="1"/>
  <c r="A964" i="1" s="1"/>
  <c r="P962" i="1"/>
  <c r="X962" i="1"/>
  <c r="A962" i="1" s="1"/>
  <c r="P960" i="1"/>
  <c r="X960" i="1"/>
  <c r="A960" i="1" s="1"/>
  <c r="P958" i="1"/>
  <c r="X958" i="1"/>
  <c r="A958" i="1" s="1"/>
  <c r="P956" i="1"/>
  <c r="X956" i="1"/>
  <c r="A956" i="1" s="1"/>
  <c r="P954" i="1"/>
  <c r="X954" i="1"/>
  <c r="A954" i="1" s="1"/>
  <c r="P952" i="1"/>
  <c r="X952" i="1"/>
  <c r="A952" i="1" s="1"/>
  <c r="P950" i="1"/>
  <c r="X950" i="1"/>
  <c r="A950" i="1" s="1"/>
  <c r="P948" i="1"/>
  <c r="X948" i="1"/>
  <c r="A948" i="1" s="1"/>
  <c r="P946" i="1"/>
  <c r="X946" i="1"/>
  <c r="A946" i="1" s="1"/>
  <c r="P944" i="1"/>
  <c r="X944" i="1"/>
  <c r="A944" i="1" s="1"/>
  <c r="P942" i="1"/>
  <c r="X942" i="1"/>
  <c r="A942" i="1" s="1"/>
  <c r="P940" i="1"/>
  <c r="X940" i="1"/>
  <c r="A940" i="1" s="1"/>
  <c r="P938" i="1"/>
  <c r="X938" i="1"/>
  <c r="A938" i="1" s="1"/>
  <c r="P936" i="1"/>
  <c r="X936" i="1"/>
  <c r="A936" i="1" s="1"/>
  <c r="P934" i="1"/>
  <c r="X934" i="1"/>
  <c r="A934" i="1" s="1"/>
  <c r="P932" i="1"/>
  <c r="X932" i="1"/>
  <c r="A932" i="1" s="1"/>
  <c r="P930" i="1"/>
  <c r="X930" i="1"/>
  <c r="A930" i="1" s="1"/>
  <c r="P928" i="1"/>
  <c r="X928" i="1"/>
  <c r="A928" i="1" s="1"/>
  <c r="P926" i="1"/>
  <c r="X926" i="1"/>
  <c r="A926" i="1" s="1"/>
  <c r="P924" i="1"/>
  <c r="X924" i="1"/>
  <c r="A924" i="1" s="1"/>
  <c r="P922" i="1"/>
  <c r="X922" i="1"/>
  <c r="A922" i="1" s="1"/>
  <c r="P920" i="1"/>
  <c r="X920" i="1"/>
  <c r="A920" i="1" s="1"/>
  <c r="P918" i="1"/>
  <c r="X918" i="1"/>
  <c r="A918" i="1" s="1"/>
  <c r="P916" i="1"/>
  <c r="X916" i="1"/>
  <c r="A916" i="1" s="1"/>
  <c r="P914" i="1"/>
  <c r="X914" i="1"/>
  <c r="A914" i="1" s="1"/>
  <c r="P912" i="1"/>
  <c r="X912" i="1"/>
  <c r="A912" i="1" s="1"/>
  <c r="P910" i="1"/>
  <c r="X910" i="1"/>
  <c r="A910" i="1" s="1"/>
  <c r="P908" i="1"/>
  <c r="X908" i="1"/>
  <c r="A908" i="1" s="1"/>
  <c r="P906" i="1"/>
  <c r="X906" i="1"/>
  <c r="A906" i="1" s="1"/>
  <c r="P904" i="1"/>
  <c r="X904" i="1"/>
  <c r="A904" i="1" s="1"/>
  <c r="P902" i="1"/>
  <c r="X902" i="1"/>
  <c r="A902" i="1" s="1"/>
  <c r="P900" i="1"/>
  <c r="X900" i="1"/>
  <c r="A900" i="1" s="1"/>
  <c r="P898" i="1"/>
  <c r="X898" i="1"/>
  <c r="A898" i="1" s="1"/>
  <c r="P896" i="1"/>
  <c r="X896" i="1"/>
  <c r="A896" i="1" s="1"/>
  <c r="P894" i="1"/>
  <c r="X894" i="1"/>
  <c r="A894" i="1" s="1"/>
  <c r="P892" i="1"/>
  <c r="X892" i="1"/>
  <c r="A892" i="1" s="1"/>
  <c r="P890" i="1"/>
  <c r="X890" i="1"/>
  <c r="A890" i="1" s="1"/>
  <c r="P888" i="1"/>
  <c r="X888" i="1"/>
  <c r="A888" i="1" s="1"/>
  <c r="P886" i="1"/>
  <c r="X886" i="1"/>
  <c r="A886" i="1" s="1"/>
  <c r="P884" i="1"/>
  <c r="X884" i="1"/>
  <c r="A884" i="1" s="1"/>
  <c r="P882" i="1"/>
  <c r="X882" i="1"/>
  <c r="A882" i="1" s="1"/>
  <c r="P880" i="1"/>
  <c r="X880" i="1"/>
  <c r="A880" i="1" s="1"/>
  <c r="P878" i="1"/>
  <c r="X878" i="1"/>
  <c r="A878" i="1" s="1"/>
  <c r="P876" i="1"/>
  <c r="X876" i="1"/>
  <c r="A876" i="1" s="1"/>
  <c r="P874" i="1"/>
  <c r="X874" i="1"/>
  <c r="A874" i="1" s="1"/>
  <c r="P872" i="1"/>
  <c r="X872" i="1"/>
  <c r="A872" i="1" s="1"/>
  <c r="P870" i="1"/>
  <c r="X870" i="1"/>
  <c r="A870" i="1" s="1"/>
  <c r="P868" i="1"/>
  <c r="X868" i="1"/>
  <c r="A868" i="1" s="1"/>
  <c r="P866" i="1"/>
  <c r="X866" i="1"/>
  <c r="A866" i="1" s="1"/>
  <c r="P864" i="1"/>
  <c r="X864" i="1"/>
  <c r="A864" i="1" s="1"/>
  <c r="P862" i="1"/>
  <c r="X862" i="1"/>
  <c r="A862" i="1" s="1"/>
  <c r="P860" i="1"/>
  <c r="X860" i="1"/>
  <c r="A860" i="1" s="1"/>
  <c r="P858" i="1"/>
  <c r="X858" i="1"/>
  <c r="A858" i="1" s="1"/>
  <c r="P856" i="1"/>
  <c r="X856" i="1"/>
  <c r="A856" i="1" s="1"/>
  <c r="P854" i="1"/>
  <c r="X854" i="1"/>
  <c r="A854" i="1" s="1"/>
  <c r="P852" i="1"/>
  <c r="X852" i="1"/>
  <c r="A852" i="1" s="1"/>
  <c r="P850" i="1"/>
  <c r="X850" i="1"/>
  <c r="A850" i="1" s="1"/>
  <c r="P848" i="1"/>
  <c r="X848" i="1"/>
  <c r="A848" i="1" s="1"/>
  <c r="P846" i="1"/>
  <c r="X846" i="1"/>
  <c r="A846" i="1" s="1"/>
  <c r="P844" i="1"/>
  <c r="X844" i="1"/>
  <c r="A844" i="1" s="1"/>
  <c r="P842" i="1"/>
  <c r="X842" i="1"/>
  <c r="A842" i="1" s="1"/>
  <c r="P840" i="1"/>
  <c r="X840" i="1"/>
  <c r="A840" i="1" s="1"/>
  <c r="P838" i="1"/>
  <c r="X838" i="1"/>
  <c r="A838" i="1" s="1"/>
  <c r="P836" i="1"/>
  <c r="X836" i="1"/>
  <c r="A836" i="1" s="1"/>
  <c r="P834" i="1"/>
  <c r="X834" i="1"/>
  <c r="A834" i="1" s="1"/>
  <c r="P832" i="1"/>
  <c r="X832" i="1"/>
  <c r="A832" i="1" s="1"/>
  <c r="P830" i="1"/>
  <c r="X830" i="1"/>
  <c r="A830" i="1" s="1"/>
  <c r="P828" i="1"/>
  <c r="X828" i="1"/>
  <c r="A828" i="1" s="1"/>
  <c r="P826" i="1"/>
  <c r="X826" i="1"/>
  <c r="A826" i="1" s="1"/>
  <c r="P824" i="1"/>
  <c r="X824" i="1"/>
  <c r="A824" i="1" s="1"/>
  <c r="P822" i="1"/>
  <c r="X822" i="1"/>
  <c r="A822" i="1" s="1"/>
  <c r="P820" i="1"/>
  <c r="X820" i="1"/>
  <c r="A820" i="1" s="1"/>
  <c r="P818" i="1"/>
  <c r="X818" i="1"/>
  <c r="A818" i="1" s="1"/>
  <c r="P816" i="1"/>
  <c r="X816" i="1"/>
  <c r="A816" i="1" s="1"/>
  <c r="P814" i="1"/>
  <c r="X814" i="1"/>
  <c r="A814" i="1" s="1"/>
  <c r="P812" i="1"/>
  <c r="X812" i="1"/>
  <c r="A812" i="1" s="1"/>
  <c r="P810" i="1"/>
  <c r="X810" i="1"/>
  <c r="A810" i="1" s="1"/>
  <c r="P808" i="1"/>
  <c r="X808" i="1"/>
  <c r="A808" i="1" s="1"/>
  <c r="P806" i="1"/>
  <c r="X806" i="1"/>
  <c r="A806" i="1" s="1"/>
  <c r="P804" i="1"/>
  <c r="X804" i="1"/>
  <c r="A804" i="1" s="1"/>
  <c r="P802" i="1"/>
  <c r="X802" i="1"/>
  <c r="A802" i="1" s="1"/>
  <c r="P800" i="1"/>
  <c r="X800" i="1"/>
  <c r="A800" i="1" s="1"/>
  <c r="P798" i="1"/>
  <c r="X798" i="1"/>
  <c r="A798" i="1" s="1"/>
  <c r="P796" i="1"/>
  <c r="X796" i="1"/>
  <c r="A796" i="1" s="1"/>
  <c r="P794" i="1"/>
  <c r="X794" i="1"/>
  <c r="A794" i="1" s="1"/>
  <c r="P792" i="1"/>
  <c r="X792" i="1"/>
  <c r="A792" i="1" s="1"/>
  <c r="P790" i="1"/>
  <c r="X790" i="1"/>
  <c r="A790" i="1" s="1"/>
  <c r="P788" i="1"/>
  <c r="X788" i="1"/>
  <c r="A788" i="1" s="1"/>
  <c r="P786" i="1"/>
  <c r="X786" i="1"/>
  <c r="A786" i="1" s="1"/>
  <c r="P782" i="1"/>
  <c r="X782" i="1"/>
  <c r="A782" i="1" s="1"/>
  <c r="P780" i="1"/>
  <c r="X780" i="1"/>
  <c r="A780" i="1" s="1"/>
  <c r="P778" i="1"/>
  <c r="X778" i="1"/>
  <c r="A778" i="1" s="1"/>
  <c r="P776" i="1"/>
  <c r="X776" i="1"/>
  <c r="A776" i="1" s="1"/>
  <c r="P774" i="1"/>
  <c r="X774" i="1"/>
  <c r="A774" i="1" s="1"/>
  <c r="P772" i="1"/>
  <c r="X772" i="1"/>
  <c r="A772" i="1" s="1"/>
  <c r="P770" i="1"/>
  <c r="X770" i="1"/>
  <c r="A770" i="1" s="1"/>
  <c r="P768" i="1"/>
  <c r="X768" i="1"/>
  <c r="A768" i="1" s="1"/>
  <c r="P766" i="1"/>
  <c r="X766" i="1"/>
  <c r="A766" i="1" s="1"/>
  <c r="P764" i="1"/>
  <c r="X764" i="1"/>
  <c r="A764" i="1" s="1"/>
  <c r="P762" i="1"/>
  <c r="X762" i="1"/>
  <c r="A762" i="1" s="1"/>
  <c r="P670" i="1"/>
  <c r="X670" i="1"/>
  <c r="A670" i="1" s="1"/>
  <c r="P666" i="1"/>
  <c r="X666" i="1"/>
  <c r="A666" i="1" s="1"/>
  <c r="P662" i="1"/>
  <c r="X662" i="1"/>
  <c r="A662" i="1" s="1"/>
  <c r="P658" i="1"/>
  <c r="X658" i="1"/>
  <c r="A658" i="1" s="1"/>
  <c r="P656" i="1"/>
  <c r="X656" i="1"/>
  <c r="A656" i="1" s="1"/>
  <c r="P654" i="1"/>
  <c r="X654" i="1"/>
  <c r="A654" i="1" s="1"/>
  <c r="P650" i="1"/>
  <c r="X650" i="1"/>
  <c r="A650" i="1" s="1"/>
  <c r="P646" i="1"/>
  <c r="X646" i="1"/>
  <c r="A646" i="1" s="1"/>
  <c r="P644" i="1"/>
  <c r="X644" i="1"/>
  <c r="A644" i="1" s="1"/>
  <c r="P642" i="1"/>
  <c r="X642" i="1"/>
  <c r="A642" i="1" s="1"/>
  <c r="P640" i="1"/>
  <c r="X640" i="1"/>
  <c r="A640" i="1" s="1"/>
  <c r="P638" i="1"/>
  <c r="X638" i="1"/>
  <c r="A638" i="1" s="1"/>
  <c r="P634" i="1"/>
  <c r="X634" i="1"/>
  <c r="A634" i="1" s="1"/>
  <c r="P630" i="1"/>
  <c r="X630" i="1"/>
  <c r="A630" i="1" s="1"/>
  <c r="P628" i="1"/>
  <c r="X628" i="1"/>
  <c r="A628" i="1" s="1"/>
  <c r="P626" i="1"/>
  <c r="X626" i="1"/>
  <c r="A626" i="1" s="1"/>
  <c r="P624" i="1"/>
  <c r="X624" i="1"/>
  <c r="A624" i="1" s="1"/>
  <c r="P622" i="1"/>
  <c r="X622" i="1"/>
  <c r="A622" i="1" s="1"/>
  <c r="P620" i="1"/>
  <c r="X620" i="1"/>
  <c r="A620" i="1" s="1"/>
  <c r="P618" i="1"/>
  <c r="X618" i="1"/>
  <c r="A618" i="1" s="1"/>
  <c r="P616" i="1"/>
  <c r="X616" i="1"/>
  <c r="A616" i="1" s="1"/>
  <c r="P614" i="1"/>
  <c r="X614" i="1"/>
  <c r="A614" i="1" s="1"/>
  <c r="P610" i="1"/>
  <c r="X610" i="1"/>
  <c r="A610" i="1" s="1"/>
  <c r="P608" i="1"/>
  <c r="X608" i="1"/>
  <c r="A608" i="1" s="1"/>
  <c r="P606" i="1"/>
  <c r="X606" i="1"/>
  <c r="A606" i="1" s="1"/>
  <c r="P604" i="1"/>
  <c r="X604" i="1"/>
  <c r="A604" i="1" s="1"/>
  <c r="P602" i="1"/>
  <c r="X602" i="1"/>
  <c r="A602" i="1" s="1"/>
  <c r="P600" i="1"/>
  <c r="X600" i="1"/>
  <c r="A600" i="1" s="1"/>
  <c r="P598" i="1"/>
  <c r="X598" i="1"/>
  <c r="A598" i="1" s="1"/>
  <c r="P596" i="1"/>
  <c r="X596" i="1"/>
  <c r="A596" i="1" s="1"/>
  <c r="P594" i="1"/>
  <c r="X594" i="1"/>
  <c r="A594" i="1" s="1"/>
  <c r="P590" i="1"/>
  <c r="X590" i="1"/>
  <c r="A590" i="1" s="1"/>
  <c r="P588" i="1"/>
  <c r="X588" i="1"/>
  <c r="A588" i="1" s="1"/>
  <c r="P586" i="1"/>
  <c r="X586" i="1"/>
  <c r="A586" i="1" s="1"/>
  <c r="P584" i="1"/>
  <c r="X584" i="1"/>
  <c r="A584" i="1" s="1"/>
  <c r="P582" i="1"/>
  <c r="X582" i="1"/>
  <c r="A582" i="1" s="1"/>
  <c r="P580" i="1"/>
  <c r="X580" i="1"/>
  <c r="A580" i="1" s="1"/>
  <c r="P578" i="1"/>
  <c r="X578" i="1"/>
  <c r="A578" i="1" s="1"/>
  <c r="P576" i="1"/>
  <c r="X576" i="1"/>
  <c r="A576" i="1" s="1"/>
  <c r="P574" i="1"/>
  <c r="X574" i="1"/>
  <c r="A574" i="1" s="1"/>
  <c r="P572" i="1"/>
  <c r="X572" i="1"/>
  <c r="A572" i="1" s="1"/>
  <c r="P570" i="1"/>
  <c r="X570" i="1"/>
  <c r="A570" i="1" s="1"/>
  <c r="P568" i="1"/>
  <c r="X568" i="1"/>
  <c r="A568" i="1" s="1"/>
  <c r="P566" i="1"/>
  <c r="X566" i="1"/>
  <c r="A566" i="1" s="1"/>
  <c r="P562" i="1"/>
  <c r="X562" i="1"/>
  <c r="A562" i="1" s="1"/>
  <c r="P560" i="1"/>
  <c r="X560" i="1"/>
  <c r="A560" i="1" s="1"/>
  <c r="P558" i="1"/>
  <c r="X558" i="1"/>
  <c r="A558" i="1" s="1"/>
  <c r="P556" i="1"/>
  <c r="X556" i="1"/>
  <c r="A556" i="1" s="1"/>
  <c r="P554" i="1"/>
  <c r="X554" i="1"/>
  <c r="A554" i="1" s="1"/>
  <c r="P552" i="1"/>
  <c r="X552" i="1"/>
  <c r="A552" i="1" s="1"/>
  <c r="P550" i="1"/>
  <c r="X550" i="1"/>
  <c r="A550" i="1" s="1"/>
  <c r="P548" i="1"/>
  <c r="X548" i="1"/>
  <c r="A548" i="1" s="1"/>
  <c r="P546" i="1"/>
  <c r="X546" i="1"/>
  <c r="A546" i="1" s="1"/>
  <c r="P542" i="1"/>
  <c r="X542" i="1"/>
  <c r="A542" i="1" s="1"/>
  <c r="P538" i="1"/>
  <c r="X538" i="1"/>
  <c r="A538" i="1" s="1"/>
  <c r="P536" i="1"/>
  <c r="X536" i="1"/>
  <c r="A536" i="1" s="1"/>
  <c r="P534" i="1"/>
  <c r="X534" i="1"/>
  <c r="A534" i="1" s="1"/>
  <c r="P530" i="1"/>
  <c r="X530" i="1"/>
  <c r="A530" i="1" s="1"/>
  <c r="P528" i="1"/>
  <c r="X528" i="1"/>
  <c r="A528" i="1" s="1"/>
  <c r="P526" i="1"/>
  <c r="X526" i="1"/>
  <c r="A526" i="1" s="1"/>
  <c r="P524" i="1"/>
  <c r="X524" i="1"/>
  <c r="A524" i="1" s="1"/>
  <c r="P522" i="1"/>
  <c r="X522" i="1"/>
  <c r="A522" i="1" s="1"/>
  <c r="P520" i="1"/>
  <c r="X520" i="1"/>
  <c r="A520" i="1" s="1"/>
  <c r="P518" i="1"/>
  <c r="X518" i="1"/>
  <c r="A518" i="1" s="1"/>
  <c r="P516" i="1"/>
  <c r="X516" i="1"/>
  <c r="A516" i="1" s="1"/>
  <c r="P514" i="1"/>
  <c r="X514" i="1"/>
  <c r="A514" i="1" s="1"/>
  <c r="P512" i="1"/>
  <c r="X512" i="1"/>
  <c r="A512" i="1" s="1"/>
  <c r="P510" i="1"/>
  <c r="X510" i="1"/>
  <c r="A510" i="1" s="1"/>
  <c r="P508" i="1"/>
  <c r="X508" i="1"/>
  <c r="A508" i="1" s="1"/>
  <c r="P506" i="1"/>
  <c r="X506" i="1"/>
  <c r="A506" i="1" s="1"/>
  <c r="P504" i="1"/>
  <c r="X504" i="1"/>
  <c r="A504" i="1" s="1"/>
  <c r="P502" i="1"/>
  <c r="X502" i="1"/>
  <c r="A502" i="1" s="1"/>
  <c r="P498" i="1"/>
  <c r="X498" i="1"/>
  <c r="A498" i="1" s="1"/>
  <c r="P494" i="1"/>
  <c r="X494" i="1"/>
  <c r="A494" i="1" s="1"/>
  <c r="P492" i="1"/>
  <c r="X492" i="1"/>
  <c r="A492" i="1" s="1"/>
  <c r="P490" i="1"/>
  <c r="X490" i="1"/>
  <c r="A490" i="1" s="1"/>
  <c r="P486" i="1"/>
  <c r="X486" i="1"/>
  <c r="A486" i="1" s="1"/>
  <c r="P484" i="1"/>
  <c r="X484" i="1"/>
  <c r="A484" i="1" s="1"/>
  <c r="P482" i="1"/>
  <c r="X482" i="1"/>
  <c r="A482" i="1" s="1"/>
  <c r="P480" i="1"/>
  <c r="X480" i="1"/>
  <c r="A480" i="1" s="1"/>
  <c r="P478" i="1"/>
  <c r="X478" i="1"/>
  <c r="A478" i="1" s="1"/>
  <c r="P476" i="1"/>
  <c r="X476" i="1"/>
  <c r="A476" i="1" s="1"/>
  <c r="P474" i="1"/>
  <c r="X474" i="1"/>
  <c r="A474" i="1" s="1"/>
  <c r="P470" i="1"/>
  <c r="X470" i="1"/>
  <c r="A470" i="1" s="1"/>
  <c r="P468" i="1"/>
  <c r="X468" i="1"/>
  <c r="A468" i="1" s="1"/>
  <c r="P466" i="1"/>
  <c r="X466" i="1"/>
  <c r="A466" i="1" s="1"/>
  <c r="P464" i="1"/>
  <c r="X464" i="1"/>
  <c r="A464" i="1" s="1"/>
  <c r="P462" i="1"/>
  <c r="X462" i="1"/>
  <c r="A462" i="1" s="1"/>
  <c r="P460" i="1"/>
  <c r="X460" i="1"/>
  <c r="A460" i="1" s="1"/>
  <c r="P458" i="1"/>
  <c r="X458" i="1"/>
  <c r="A458" i="1" s="1"/>
  <c r="P454" i="1"/>
  <c r="X454" i="1"/>
  <c r="A454" i="1" s="1"/>
  <c r="P448" i="1"/>
  <c r="X448" i="1"/>
  <c r="A448" i="1" s="1"/>
  <c r="P446" i="1"/>
  <c r="X446" i="1"/>
  <c r="A446" i="1" s="1"/>
  <c r="P444" i="1"/>
  <c r="X444" i="1"/>
  <c r="A444" i="1" s="1"/>
  <c r="P442" i="1"/>
  <c r="X442" i="1"/>
  <c r="A442" i="1" s="1"/>
  <c r="P376" i="1"/>
  <c r="X376" i="1"/>
  <c r="A376" i="1" s="1"/>
  <c r="P374" i="1"/>
  <c r="X374" i="1"/>
  <c r="A374" i="1" s="1"/>
  <c r="P372" i="1"/>
  <c r="X372" i="1"/>
  <c r="A372" i="1" s="1"/>
  <c r="P370" i="1"/>
  <c r="X370" i="1"/>
  <c r="A370" i="1" s="1"/>
  <c r="P368" i="1"/>
  <c r="X368" i="1"/>
  <c r="A368" i="1" s="1"/>
  <c r="P366" i="1"/>
  <c r="X366" i="1"/>
  <c r="A366" i="1" s="1"/>
  <c r="P364" i="1"/>
  <c r="X364" i="1"/>
  <c r="A364" i="1" s="1"/>
  <c r="P362" i="1"/>
  <c r="X362" i="1"/>
  <c r="A362" i="1" s="1"/>
  <c r="P360" i="1"/>
  <c r="X360" i="1"/>
  <c r="A360" i="1" s="1"/>
  <c r="P358" i="1"/>
  <c r="X358" i="1"/>
  <c r="A358" i="1" s="1"/>
  <c r="P356" i="1"/>
  <c r="X356" i="1"/>
  <c r="A356" i="1" s="1"/>
  <c r="P354" i="1"/>
  <c r="X354" i="1"/>
  <c r="A354" i="1" s="1"/>
  <c r="P352" i="1"/>
  <c r="X352" i="1"/>
  <c r="A352" i="1" s="1"/>
  <c r="P350" i="1"/>
  <c r="X350" i="1"/>
  <c r="A350" i="1" s="1"/>
  <c r="P348" i="1"/>
  <c r="X348" i="1"/>
  <c r="A348" i="1" s="1"/>
  <c r="P346" i="1"/>
  <c r="X346" i="1"/>
  <c r="A346" i="1" s="1"/>
  <c r="P1001" i="1"/>
  <c r="X1001" i="1"/>
  <c r="A1001" i="1" s="1"/>
  <c r="P999" i="1"/>
  <c r="X999" i="1"/>
  <c r="A999" i="1" s="1"/>
  <c r="P997" i="1"/>
  <c r="X997" i="1"/>
  <c r="A997" i="1" s="1"/>
  <c r="P995" i="1"/>
  <c r="X995" i="1"/>
  <c r="A995" i="1" s="1"/>
  <c r="P993" i="1"/>
  <c r="X993" i="1"/>
  <c r="A993" i="1" s="1"/>
  <c r="P991" i="1"/>
  <c r="X991" i="1"/>
  <c r="A991" i="1" s="1"/>
  <c r="P989" i="1"/>
  <c r="X989" i="1"/>
  <c r="A989" i="1" s="1"/>
  <c r="P987" i="1"/>
  <c r="X987" i="1"/>
  <c r="A987" i="1" s="1"/>
  <c r="P985" i="1"/>
  <c r="X985" i="1"/>
  <c r="A985" i="1" s="1"/>
  <c r="P983" i="1"/>
  <c r="X983" i="1"/>
  <c r="A983" i="1" s="1"/>
  <c r="P981" i="1"/>
  <c r="X981" i="1"/>
  <c r="A981" i="1" s="1"/>
  <c r="P979" i="1"/>
  <c r="X979" i="1"/>
  <c r="A979" i="1" s="1"/>
  <c r="P977" i="1"/>
  <c r="X977" i="1"/>
  <c r="A977" i="1" s="1"/>
  <c r="P975" i="1"/>
  <c r="X975" i="1"/>
  <c r="A975" i="1" s="1"/>
  <c r="P973" i="1"/>
  <c r="X973" i="1"/>
  <c r="A973" i="1" s="1"/>
  <c r="P971" i="1"/>
  <c r="X971" i="1"/>
  <c r="A971" i="1" s="1"/>
  <c r="P969" i="1"/>
  <c r="X969" i="1"/>
  <c r="A969" i="1" s="1"/>
  <c r="P967" i="1"/>
  <c r="X967" i="1"/>
  <c r="A967" i="1" s="1"/>
  <c r="P965" i="1"/>
  <c r="X965" i="1"/>
  <c r="A965" i="1" s="1"/>
  <c r="P963" i="1"/>
  <c r="X963" i="1"/>
  <c r="A963" i="1" s="1"/>
  <c r="P961" i="1"/>
  <c r="X961" i="1"/>
  <c r="A961" i="1" s="1"/>
  <c r="P959" i="1"/>
  <c r="X959" i="1"/>
  <c r="A959" i="1" s="1"/>
  <c r="P957" i="1"/>
  <c r="X957" i="1"/>
  <c r="A957" i="1" s="1"/>
  <c r="P955" i="1"/>
  <c r="X955" i="1"/>
  <c r="A955" i="1" s="1"/>
  <c r="P953" i="1"/>
  <c r="X953" i="1"/>
  <c r="A953" i="1" s="1"/>
  <c r="P951" i="1"/>
  <c r="X951" i="1"/>
  <c r="A951" i="1" s="1"/>
  <c r="P949" i="1"/>
  <c r="X949" i="1"/>
  <c r="A949" i="1" s="1"/>
  <c r="P947" i="1"/>
  <c r="X947" i="1"/>
  <c r="A947" i="1" s="1"/>
  <c r="P945" i="1"/>
  <c r="X945" i="1"/>
  <c r="A945" i="1" s="1"/>
  <c r="P943" i="1"/>
  <c r="X943" i="1"/>
  <c r="A943" i="1" s="1"/>
  <c r="P941" i="1"/>
  <c r="X941" i="1"/>
  <c r="A941" i="1" s="1"/>
  <c r="P939" i="1"/>
  <c r="X939" i="1"/>
  <c r="A939" i="1" s="1"/>
  <c r="P937" i="1"/>
  <c r="X937" i="1"/>
  <c r="A937" i="1" s="1"/>
  <c r="P935" i="1"/>
  <c r="X935" i="1"/>
  <c r="A935" i="1" s="1"/>
  <c r="P933" i="1"/>
  <c r="X933" i="1"/>
  <c r="A933" i="1" s="1"/>
  <c r="P931" i="1"/>
  <c r="X931" i="1"/>
  <c r="A931" i="1" s="1"/>
  <c r="P929" i="1"/>
  <c r="X929" i="1"/>
  <c r="A929" i="1" s="1"/>
  <c r="P927" i="1"/>
  <c r="X927" i="1"/>
  <c r="A927" i="1" s="1"/>
  <c r="P925" i="1"/>
  <c r="X925" i="1"/>
  <c r="A925" i="1" s="1"/>
  <c r="P923" i="1"/>
  <c r="X923" i="1"/>
  <c r="A923" i="1" s="1"/>
  <c r="P921" i="1"/>
  <c r="X921" i="1"/>
  <c r="A921" i="1" s="1"/>
  <c r="P919" i="1"/>
  <c r="X919" i="1"/>
  <c r="A919" i="1" s="1"/>
  <c r="P917" i="1"/>
  <c r="X917" i="1"/>
  <c r="A917" i="1" s="1"/>
  <c r="P915" i="1"/>
  <c r="X915" i="1"/>
  <c r="A915" i="1" s="1"/>
  <c r="P913" i="1"/>
  <c r="X913" i="1"/>
  <c r="A913" i="1" s="1"/>
  <c r="P911" i="1"/>
  <c r="X911" i="1"/>
  <c r="A911" i="1" s="1"/>
  <c r="P909" i="1"/>
  <c r="X909" i="1"/>
  <c r="A909" i="1" s="1"/>
  <c r="P907" i="1"/>
  <c r="X907" i="1"/>
  <c r="A907" i="1" s="1"/>
  <c r="P905" i="1"/>
  <c r="X905" i="1"/>
  <c r="A905" i="1" s="1"/>
  <c r="P903" i="1"/>
  <c r="X903" i="1"/>
  <c r="A903" i="1" s="1"/>
  <c r="P901" i="1"/>
  <c r="X901" i="1"/>
  <c r="A901" i="1" s="1"/>
  <c r="P899" i="1"/>
  <c r="X899" i="1"/>
  <c r="A899" i="1" s="1"/>
  <c r="P897" i="1"/>
  <c r="X897" i="1"/>
  <c r="A897" i="1" s="1"/>
  <c r="P895" i="1"/>
  <c r="X895" i="1"/>
  <c r="A895" i="1" s="1"/>
  <c r="P893" i="1"/>
  <c r="X893" i="1"/>
  <c r="A893" i="1" s="1"/>
  <c r="P891" i="1"/>
  <c r="X891" i="1"/>
  <c r="A891" i="1" s="1"/>
  <c r="P889" i="1"/>
  <c r="X889" i="1"/>
  <c r="A889" i="1" s="1"/>
  <c r="P887" i="1"/>
  <c r="X887" i="1"/>
  <c r="A887" i="1" s="1"/>
  <c r="P885" i="1"/>
  <c r="X885" i="1"/>
  <c r="A885" i="1" s="1"/>
  <c r="P883" i="1"/>
  <c r="X883" i="1"/>
  <c r="A883" i="1" s="1"/>
  <c r="P881" i="1"/>
  <c r="X881" i="1"/>
  <c r="A881" i="1" s="1"/>
  <c r="P879" i="1"/>
  <c r="X879" i="1"/>
  <c r="A879" i="1" s="1"/>
  <c r="P877" i="1"/>
  <c r="X877" i="1"/>
  <c r="A877" i="1" s="1"/>
  <c r="P875" i="1"/>
  <c r="X875" i="1"/>
  <c r="A875" i="1" s="1"/>
  <c r="P873" i="1"/>
  <c r="X873" i="1"/>
  <c r="A873" i="1" s="1"/>
  <c r="P871" i="1"/>
  <c r="X871" i="1"/>
  <c r="A871" i="1" s="1"/>
  <c r="P869" i="1"/>
  <c r="X869" i="1"/>
  <c r="A869" i="1" s="1"/>
  <c r="P867" i="1"/>
  <c r="X867" i="1"/>
  <c r="A867" i="1" s="1"/>
  <c r="P865" i="1"/>
  <c r="X865" i="1"/>
  <c r="A865" i="1" s="1"/>
  <c r="P863" i="1"/>
  <c r="X863" i="1"/>
  <c r="A863" i="1" s="1"/>
  <c r="P861" i="1"/>
  <c r="X861" i="1"/>
  <c r="A861" i="1" s="1"/>
  <c r="P859" i="1"/>
  <c r="X859" i="1"/>
  <c r="A859" i="1" s="1"/>
  <c r="P857" i="1"/>
  <c r="X857" i="1"/>
  <c r="A857" i="1" s="1"/>
  <c r="P855" i="1"/>
  <c r="X855" i="1"/>
  <c r="A855" i="1" s="1"/>
  <c r="P853" i="1"/>
  <c r="X853" i="1"/>
  <c r="A853" i="1" s="1"/>
  <c r="P851" i="1"/>
  <c r="X851" i="1"/>
  <c r="A851" i="1" s="1"/>
  <c r="P849" i="1"/>
  <c r="X849" i="1"/>
  <c r="A849" i="1" s="1"/>
  <c r="P847" i="1"/>
  <c r="X847" i="1"/>
  <c r="A847" i="1" s="1"/>
  <c r="P845" i="1"/>
  <c r="X845" i="1"/>
  <c r="A845" i="1" s="1"/>
  <c r="P843" i="1"/>
  <c r="X843" i="1"/>
  <c r="A843" i="1" s="1"/>
  <c r="P841" i="1"/>
  <c r="X841" i="1"/>
  <c r="A841" i="1" s="1"/>
  <c r="P839" i="1"/>
  <c r="X839" i="1"/>
  <c r="A839" i="1" s="1"/>
  <c r="P837" i="1"/>
  <c r="X837" i="1"/>
  <c r="A837" i="1" s="1"/>
  <c r="P835" i="1"/>
  <c r="X835" i="1"/>
  <c r="A835" i="1" s="1"/>
  <c r="P833" i="1"/>
  <c r="X833" i="1"/>
  <c r="A833" i="1" s="1"/>
  <c r="P831" i="1"/>
  <c r="X831" i="1"/>
  <c r="A831" i="1" s="1"/>
  <c r="P829" i="1"/>
  <c r="X829" i="1"/>
  <c r="A829" i="1" s="1"/>
  <c r="P827" i="1"/>
  <c r="X827" i="1"/>
  <c r="A827" i="1" s="1"/>
  <c r="P825" i="1"/>
  <c r="X825" i="1"/>
  <c r="A825" i="1" s="1"/>
  <c r="P823" i="1"/>
  <c r="X823" i="1"/>
  <c r="A823" i="1" s="1"/>
  <c r="P821" i="1"/>
  <c r="X821" i="1"/>
  <c r="A821" i="1" s="1"/>
  <c r="P819" i="1"/>
  <c r="X819" i="1"/>
  <c r="A819" i="1" s="1"/>
  <c r="P817" i="1"/>
  <c r="X817" i="1"/>
  <c r="A817" i="1" s="1"/>
  <c r="P815" i="1"/>
  <c r="X815" i="1"/>
  <c r="A815" i="1" s="1"/>
  <c r="P813" i="1"/>
  <c r="X813" i="1"/>
  <c r="A813" i="1" s="1"/>
  <c r="P811" i="1"/>
  <c r="X811" i="1"/>
  <c r="A811" i="1" s="1"/>
  <c r="P809" i="1"/>
  <c r="X809" i="1"/>
  <c r="A809" i="1" s="1"/>
  <c r="P807" i="1"/>
  <c r="X807" i="1"/>
  <c r="A807" i="1" s="1"/>
  <c r="P805" i="1"/>
  <c r="X805" i="1"/>
  <c r="A805" i="1" s="1"/>
  <c r="P803" i="1"/>
  <c r="X803" i="1"/>
  <c r="A803" i="1" s="1"/>
  <c r="P801" i="1"/>
  <c r="X801" i="1"/>
  <c r="A801" i="1" s="1"/>
  <c r="P799" i="1"/>
  <c r="X799" i="1"/>
  <c r="A799" i="1" s="1"/>
  <c r="P797" i="1"/>
  <c r="X797" i="1"/>
  <c r="A797" i="1" s="1"/>
  <c r="P795" i="1"/>
  <c r="X795" i="1"/>
  <c r="A795" i="1" s="1"/>
  <c r="P793" i="1"/>
  <c r="X793" i="1"/>
  <c r="A793" i="1" s="1"/>
  <c r="P791" i="1"/>
  <c r="X791" i="1"/>
  <c r="A791" i="1" s="1"/>
  <c r="P789" i="1"/>
  <c r="X789" i="1"/>
  <c r="A789" i="1" s="1"/>
  <c r="P787" i="1"/>
  <c r="X787" i="1"/>
  <c r="A787" i="1" s="1"/>
  <c r="P785" i="1"/>
  <c r="X785" i="1"/>
  <c r="A785" i="1" s="1"/>
  <c r="P781" i="1"/>
  <c r="X781" i="1"/>
  <c r="A781" i="1" s="1"/>
  <c r="P779" i="1"/>
  <c r="X779" i="1"/>
  <c r="A779" i="1" s="1"/>
  <c r="P777" i="1"/>
  <c r="X777" i="1"/>
  <c r="A777" i="1" s="1"/>
  <c r="P775" i="1"/>
  <c r="X775" i="1"/>
  <c r="A775" i="1" s="1"/>
  <c r="P773" i="1"/>
  <c r="X773" i="1"/>
  <c r="A773" i="1" s="1"/>
  <c r="P771" i="1"/>
  <c r="X771" i="1"/>
  <c r="A771" i="1" s="1"/>
  <c r="P769" i="1"/>
  <c r="X769" i="1"/>
  <c r="A769" i="1" s="1"/>
  <c r="P767" i="1"/>
  <c r="X767" i="1"/>
  <c r="A767" i="1" s="1"/>
  <c r="P765" i="1"/>
  <c r="X765" i="1"/>
  <c r="A765" i="1" s="1"/>
  <c r="P763" i="1"/>
  <c r="X763" i="1"/>
  <c r="A763" i="1" s="1"/>
  <c r="P761" i="1"/>
  <c r="X761" i="1"/>
  <c r="A761" i="1" s="1"/>
  <c r="P759" i="1"/>
  <c r="X759" i="1"/>
  <c r="A759" i="1" s="1"/>
  <c r="P757" i="1"/>
  <c r="X757" i="1"/>
  <c r="A757" i="1" s="1"/>
  <c r="P755" i="1"/>
  <c r="X755" i="1"/>
  <c r="A755" i="1" s="1"/>
  <c r="P753" i="1"/>
  <c r="X753" i="1"/>
  <c r="A753" i="1" s="1"/>
  <c r="P751" i="1"/>
  <c r="X751" i="1"/>
  <c r="A751" i="1" s="1"/>
  <c r="P749" i="1"/>
  <c r="X749" i="1"/>
  <c r="A749" i="1" s="1"/>
  <c r="P747" i="1"/>
  <c r="X747" i="1"/>
  <c r="A747" i="1" s="1"/>
  <c r="P745" i="1"/>
  <c r="X745" i="1"/>
  <c r="A745" i="1" s="1"/>
  <c r="P743" i="1"/>
  <c r="X743" i="1"/>
  <c r="A743" i="1" s="1"/>
  <c r="P741" i="1"/>
  <c r="X741" i="1"/>
  <c r="A741" i="1" s="1"/>
  <c r="P737" i="1"/>
  <c r="X737" i="1"/>
  <c r="A737" i="1" s="1"/>
  <c r="P733" i="1"/>
  <c r="X733" i="1"/>
  <c r="A733" i="1" s="1"/>
  <c r="P729" i="1"/>
  <c r="X729" i="1"/>
  <c r="A729" i="1" s="1"/>
  <c r="P725" i="1"/>
  <c r="X725" i="1"/>
  <c r="A725" i="1" s="1"/>
  <c r="P721" i="1"/>
  <c r="X721" i="1"/>
  <c r="A721" i="1" s="1"/>
  <c r="P717" i="1"/>
  <c r="X717" i="1"/>
  <c r="A717" i="1" s="1"/>
  <c r="P713" i="1"/>
  <c r="X713" i="1"/>
  <c r="A713" i="1" s="1"/>
  <c r="P709" i="1"/>
  <c r="X709" i="1"/>
  <c r="A709" i="1" s="1"/>
  <c r="P705" i="1"/>
  <c r="X705" i="1"/>
  <c r="A705" i="1" s="1"/>
  <c r="P701" i="1"/>
  <c r="X701" i="1"/>
  <c r="A701" i="1" s="1"/>
  <c r="P697" i="1"/>
  <c r="X697" i="1"/>
  <c r="A697" i="1" s="1"/>
  <c r="P693" i="1"/>
  <c r="X693" i="1"/>
  <c r="A693" i="1" s="1"/>
  <c r="P689" i="1"/>
  <c r="X689" i="1"/>
  <c r="A689" i="1" s="1"/>
  <c r="P685" i="1"/>
  <c r="X685" i="1"/>
  <c r="A685" i="1" s="1"/>
  <c r="P681" i="1"/>
  <c r="X681" i="1"/>
  <c r="A681" i="1" s="1"/>
  <c r="P677" i="1"/>
  <c r="X677" i="1"/>
  <c r="A677" i="1" s="1"/>
  <c r="P673" i="1"/>
  <c r="X673" i="1"/>
  <c r="A673" i="1" s="1"/>
  <c r="P669" i="1"/>
  <c r="X669" i="1"/>
  <c r="A669" i="1" s="1"/>
  <c r="P665" i="1"/>
  <c r="X665" i="1"/>
  <c r="A665" i="1" s="1"/>
  <c r="P661" i="1"/>
  <c r="X661" i="1"/>
  <c r="A661" i="1" s="1"/>
  <c r="P655" i="1"/>
  <c r="X655" i="1"/>
  <c r="A655" i="1" s="1"/>
  <c r="P651" i="1"/>
  <c r="X651" i="1"/>
  <c r="A651" i="1" s="1"/>
  <c r="P649" i="1"/>
  <c r="X649" i="1"/>
  <c r="A649" i="1" s="1"/>
  <c r="P647" i="1"/>
  <c r="X647" i="1"/>
  <c r="A647" i="1" s="1"/>
  <c r="P645" i="1"/>
  <c r="X645" i="1"/>
  <c r="A645" i="1" s="1"/>
  <c r="P643" i="1"/>
  <c r="X643" i="1"/>
  <c r="A643" i="1" s="1"/>
  <c r="P641" i="1"/>
  <c r="X641" i="1"/>
  <c r="A641" i="1" s="1"/>
  <c r="P637" i="1"/>
  <c r="X637" i="1"/>
  <c r="A637" i="1" s="1"/>
  <c r="P635" i="1"/>
  <c r="X635" i="1"/>
  <c r="A635" i="1" s="1"/>
  <c r="P633" i="1"/>
  <c r="X633" i="1"/>
  <c r="A633" i="1" s="1"/>
  <c r="P631" i="1"/>
  <c r="X631" i="1"/>
  <c r="A631" i="1" s="1"/>
  <c r="P629" i="1"/>
  <c r="X629" i="1"/>
  <c r="A629" i="1" s="1"/>
  <c r="P627" i="1"/>
  <c r="X627" i="1"/>
  <c r="A627" i="1" s="1"/>
  <c r="P625" i="1"/>
  <c r="X625" i="1"/>
  <c r="A625" i="1" s="1"/>
  <c r="P623" i="1"/>
  <c r="X623" i="1"/>
  <c r="A623" i="1" s="1"/>
  <c r="P621" i="1"/>
  <c r="X621" i="1"/>
  <c r="A621" i="1" s="1"/>
  <c r="P619" i="1"/>
  <c r="X619" i="1"/>
  <c r="A619" i="1" s="1"/>
  <c r="P617" i="1"/>
  <c r="X617" i="1"/>
  <c r="A617" i="1" s="1"/>
  <c r="P615" i="1"/>
  <c r="X615" i="1"/>
  <c r="A615" i="1" s="1"/>
  <c r="P613" i="1"/>
  <c r="X613" i="1"/>
  <c r="A613" i="1" s="1"/>
  <c r="P611" i="1"/>
  <c r="X611" i="1"/>
  <c r="A611" i="1" s="1"/>
  <c r="P609" i="1"/>
  <c r="X609" i="1"/>
  <c r="A609" i="1" s="1"/>
  <c r="P607" i="1"/>
  <c r="X607" i="1"/>
  <c r="A607" i="1" s="1"/>
  <c r="P603" i="1"/>
  <c r="X603" i="1"/>
  <c r="A603" i="1" s="1"/>
  <c r="P601" i="1"/>
  <c r="X601" i="1"/>
  <c r="A601" i="1" s="1"/>
  <c r="P599" i="1"/>
  <c r="X599" i="1"/>
  <c r="A599" i="1" s="1"/>
  <c r="P597" i="1"/>
  <c r="X597" i="1"/>
  <c r="A597" i="1" s="1"/>
  <c r="P595" i="1"/>
  <c r="X595" i="1"/>
  <c r="A595" i="1" s="1"/>
  <c r="P593" i="1"/>
  <c r="X593" i="1"/>
  <c r="A593" i="1" s="1"/>
  <c r="P587" i="1"/>
  <c r="X587" i="1"/>
  <c r="A587" i="1" s="1"/>
  <c r="P585" i="1"/>
  <c r="X585" i="1"/>
  <c r="A585" i="1" s="1"/>
  <c r="P583" i="1"/>
  <c r="X583" i="1"/>
  <c r="A583" i="1" s="1"/>
  <c r="P581" i="1"/>
  <c r="X581" i="1"/>
  <c r="A581" i="1" s="1"/>
  <c r="P579" i="1"/>
  <c r="X579" i="1"/>
  <c r="A579" i="1" s="1"/>
  <c r="P575" i="1"/>
  <c r="X575" i="1"/>
  <c r="A575" i="1" s="1"/>
  <c r="P573" i="1"/>
  <c r="X573" i="1"/>
  <c r="A573" i="1" s="1"/>
  <c r="P571" i="1"/>
  <c r="X571" i="1"/>
  <c r="A571" i="1" s="1"/>
  <c r="P569" i="1"/>
  <c r="X569" i="1"/>
  <c r="A569" i="1" s="1"/>
  <c r="P567" i="1"/>
  <c r="X567" i="1"/>
  <c r="A567" i="1" s="1"/>
  <c r="P565" i="1"/>
  <c r="X565" i="1"/>
  <c r="A565" i="1" s="1"/>
  <c r="P563" i="1"/>
  <c r="X563" i="1"/>
  <c r="A563" i="1" s="1"/>
  <c r="P561" i="1"/>
  <c r="X561" i="1"/>
  <c r="A561" i="1" s="1"/>
  <c r="P559" i="1"/>
  <c r="X559" i="1"/>
  <c r="A559" i="1" s="1"/>
  <c r="P557" i="1"/>
  <c r="X557" i="1"/>
  <c r="A557" i="1" s="1"/>
  <c r="P555" i="1"/>
  <c r="X555" i="1"/>
  <c r="A555" i="1" s="1"/>
  <c r="P551" i="1"/>
  <c r="X551" i="1"/>
  <c r="A551" i="1" s="1"/>
  <c r="P549" i="1"/>
  <c r="X549" i="1"/>
  <c r="A549" i="1" s="1"/>
  <c r="P547" i="1"/>
  <c r="X547" i="1"/>
  <c r="A547" i="1" s="1"/>
  <c r="P545" i="1"/>
  <c r="X545" i="1"/>
  <c r="A545" i="1" s="1"/>
  <c r="P543" i="1"/>
  <c r="X543" i="1"/>
  <c r="A543" i="1" s="1"/>
  <c r="P539" i="1"/>
  <c r="X539" i="1"/>
  <c r="A539" i="1" s="1"/>
  <c r="P537" i="1"/>
  <c r="X537" i="1"/>
  <c r="A537" i="1" s="1"/>
  <c r="P535" i="1"/>
  <c r="X535" i="1"/>
  <c r="A535" i="1" s="1"/>
  <c r="P533" i="1"/>
  <c r="X533" i="1"/>
  <c r="A533" i="1" s="1"/>
  <c r="P531" i="1"/>
  <c r="X531" i="1"/>
  <c r="A531" i="1" s="1"/>
  <c r="P529" i="1"/>
  <c r="X529" i="1"/>
  <c r="A529" i="1" s="1"/>
  <c r="P525" i="1"/>
  <c r="X525" i="1"/>
  <c r="A525" i="1" s="1"/>
  <c r="P523" i="1"/>
  <c r="X523" i="1"/>
  <c r="A523" i="1" s="1"/>
  <c r="P521" i="1"/>
  <c r="X521" i="1"/>
  <c r="A521" i="1" s="1"/>
  <c r="P519" i="1"/>
  <c r="X519" i="1"/>
  <c r="A519" i="1" s="1"/>
  <c r="P517" i="1"/>
  <c r="X517" i="1"/>
  <c r="A517" i="1" s="1"/>
  <c r="P515" i="1"/>
  <c r="X515" i="1"/>
  <c r="A515" i="1" s="1"/>
  <c r="P513" i="1"/>
  <c r="X513" i="1"/>
  <c r="A513" i="1" s="1"/>
  <c r="P509" i="1"/>
  <c r="X509" i="1"/>
  <c r="A509" i="1" s="1"/>
  <c r="P505" i="1"/>
  <c r="X505" i="1"/>
  <c r="A505" i="1" s="1"/>
  <c r="P499" i="1"/>
  <c r="X499" i="1"/>
  <c r="A499" i="1" s="1"/>
  <c r="P495" i="1"/>
  <c r="X495" i="1"/>
  <c r="A495" i="1" s="1"/>
  <c r="P489" i="1"/>
  <c r="X489" i="1"/>
  <c r="A489" i="1" s="1"/>
  <c r="P487" i="1"/>
  <c r="X487" i="1"/>
  <c r="A487" i="1" s="1"/>
  <c r="P485" i="1"/>
  <c r="X485" i="1"/>
  <c r="A485" i="1" s="1"/>
  <c r="P483" i="1"/>
  <c r="X483" i="1"/>
  <c r="A483" i="1" s="1"/>
  <c r="P481" i="1"/>
  <c r="X481" i="1"/>
  <c r="A481" i="1" s="1"/>
  <c r="P477" i="1"/>
  <c r="X477" i="1"/>
  <c r="A477" i="1" s="1"/>
  <c r="P471" i="1"/>
  <c r="X471" i="1"/>
  <c r="A471" i="1" s="1"/>
  <c r="P469" i="1"/>
  <c r="X469" i="1"/>
  <c r="A469" i="1" s="1"/>
  <c r="P465" i="1"/>
  <c r="X465" i="1"/>
  <c r="A465" i="1" s="1"/>
  <c r="P459" i="1"/>
  <c r="X459" i="1"/>
  <c r="A459" i="1" s="1"/>
  <c r="P457" i="1"/>
  <c r="X457" i="1"/>
  <c r="A457" i="1" s="1"/>
  <c r="P455" i="1"/>
  <c r="X455" i="1"/>
  <c r="A455" i="1" s="1"/>
  <c r="P453" i="1"/>
  <c r="X453" i="1"/>
  <c r="A453" i="1" s="1"/>
  <c r="P451" i="1"/>
  <c r="X451" i="1"/>
  <c r="A451" i="1" s="1"/>
  <c r="P449" i="1"/>
  <c r="X449" i="1"/>
  <c r="A449" i="1" s="1"/>
  <c r="P447" i="1"/>
  <c r="X447" i="1"/>
  <c r="A447" i="1" s="1"/>
  <c r="P445" i="1"/>
  <c r="X445" i="1"/>
  <c r="A445" i="1" s="1"/>
  <c r="P443" i="1"/>
  <c r="X443" i="1"/>
  <c r="A443" i="1" s="1"/>
  <c r="P441" i="1"/>
  <c r="X441" i="1"/>
  <c r="A441" i="1" s="1"/>
  <c r="P439" i="1"/>
  <c r="X439" i="1"/>
  <c r="A439" i="1" s="1"/>
  <c r="P437" i="1"/>
  <c r="X437" i="1"/>
  <c r="A437" i="1" s="1"/>
  <c r="P435" i="1"/>
  <c r="X435" i="1"/>
  <c r="A435" i="1" s="1"/>
  <c r="P433" i="1"/>
  <c r="X433" i="1"/>
  <c r="A433" i="1" s="1"/>
  <c r="P431" i="1"/>
  <c r="X431" i="1"/>
  <c r="A431" i="1" s="1"/>
  <c r="P429" i="1"/>
  <c r="X429" i="1"/>
  <c r="A429" i="1" s="1"/>
  <c r="P427" i="1"/>
  <c r="X427" i="1"/>
  <c r="A427" i="1" s="1"/>
  <c r="P425" i="1"/>
  <c r="X425" i="1"/>
  <c r="A425" i="1" s="1"/>
  <c r="P423" i="1"/>
  <c r="X423" i="1"/>
  <c r="A423" i="1" s="1"/>
  <c r="P421" i="1"/>
  <c r="X421" i="1"/>
  <c r="A421" i="1" s="1"/>
  <c r="P419" i="1"/>
  <c r="X419" i="1"/>
  <c r="A419" i="1" s="1"/>
  <c r="P417" i="1"/>
  <c r="X417" i="1"/>
  <c r="A417" i="1" s="1"/>
  <c r="P415" i="1"/>
  <c r="X415" i="1"/>
  <c r="A415" i="1" s="1"/>
  <c r="P413" i="1"/>
  <c r="X413" i="1"/>
  <c r="A413" i="1" s="1"/>
  <c r="P411" i="1"/>
  <c r="X411" i="1"/>
  <c r="A411" i="1" s="1"/>
  <c r="P409" i="1"/>
  <c r="X409" i="1"/>
  <c r="A409" i="1" s="1"/>
  <c r="P407" i="1"/>
  <c r="X407" i="1"/>
  <c r="A407" i="1" s="1"/>
  <c r="P405" i="1"/>
  <c r="X405" i="1"/>
  <c r="A405" i="1" s="1"/>
  <c r="P403" i="1"/>
  <c r="X403" i="1"/>
  <c r="A403" i="1" s="1"/>
  <c r="P401" i="1"/>
  <c r="X401" i="1"/>
  <c r="A401" i="1" s="1"/>
  <c r="P399" i="1"/>
  <c r="X399" i="1"/>
  <c r="A399" i="1" s="1"/>
  <c r="P397" i="1"/>
  <c r="X397" i="1"/>
  <c r="A397" i="1" s="1"/>
  <c r="P395" i="1"/>
  <c r="X395" i="1"/>
  <c r="A395" i="1" s="1"/>
  <c r="P391" i="1"/>
  <c r="X391" i="1"/>
  <c r="A391" i="1" s="1"/>
  <c r="P389" i="1"/>
  <c r="X389" i="1"/>
  <c r="A389" i="1" s="1"/>
  <c r="P387" i="1"/>
  <c r="X387" i="1"/>
  <c r="A387" i="1" s="1"/>
  <c r="P385" i="1"/>
  <c r="X385" i="1"/>
  <c r="A385" i="1" s="1"/>
  <c r="P383" i="1"/>
  <c r="X383" i="1"/>
  <c r="A383" i="1" s="1"/>
  <c r="P381" i="1"/>
  <c r="X381" i="1"/>
  <c r="A381" i="1" s="1"/>
  <c r="P379" i="1"/>
  <c r="X379" i="1"/>
  <c r="A379" i="1" s="1"/>
  <c r="P377" i="1"/>
  <c r="X377" i="1"/>
  <c r="A377" i="1" s="1"/>
  <c r="R436" i="1"/>
  <c r="R926" i="1"/>
  <c r="R906" i="1"/>
  <c r="R874" i="1"/>
  <c r="R773" i="1"/>
  <c r="R725" i="1"/>
  <c r="V882" i="1"/>
  <c r="W906" i="1"/>
  <c r="V906" i="1"/>
  <c r="R947" i="1"/>
  <c r="R907" i="1"/>
  <c r="R863" i="1"/>
  <c r="V878" i="1"/>
  <c r="R899" i="1"/>
  <c r="R867" i="1"/>
  <c r="V930" i="1"/>
  <c r="V926" i="1"/>
  <c r="R902" i="1"/>
  <c r="R883" i="1"/>
  <c r="V874" i="1"/>
  <c r="V725" i="1"/>
  <c r="V584" i="1"/>
  <c r="V994" i="1"/>
  <c r="V990" i="1"/>
  <c r="R549" i="1"/>
  <c r="V978" i="1"/>
  <c r="R970" i="1"/>
  <c r="R966" i="1"/>
  <c r="V822" i="1"/>
  <c r="V773" i="1"/>
  <c r="V753" i="1"/>
  <c r="R751" i="1"/>
  <c r="R730" i="1"/>
  <c r="R661" i="1"/>
  <c r="R484" i="1"/>
  <c r="R994" i="1"/>
  <c r="R990" i="1"/>
  <c r="R852" i="1"/>
  <c r="R850" i="1"/>
  <c r="R848" i="1"/>
  <c r="V806" i="1"/>
  <c r="R662" i="1"/>
  <c r="V661" i="1"/>
  <c r="R624" i="1"/>
  <c r="R622" i="1"/>
  <c r="W970" i="1"/>
  <c r="V970" i="1"/>
  <c r="W436" i="1"/>
  <c r="V436" i="1"/>
  <c r="W852" i="1"/>
  <c r="V852" i="1"/>
  <c r="P783" i="1"/>
  <c r="R783" i="1"/>
  <c r="V783" i="1"/>
  <c r="V853" i="1"/>
  <c r="W853" i="1"/>
  <c r="R987" i="1"/>
  <c r="P784" i="1"/>
  <c r="R784" i="1"/>
  <c r="V784" i="1"/>
  <c r="W725" i="1"/>
  <c r="V647" i="1"/>
  <c r="R647" i="1"/>
  <c r="P527" i="1"/>
  <c r="R527" i="1"/>
  <c r="V527" i="1"/>
  <c r="R801" i="1"/>
  <c r="R795" i="1"/>
  <c r="R785" i="1"/>
  <c r="R776" i="1"/>
  <c r="R774" i="1"/>
  <c r="R600" i="1"/>
  <c r="R520" i="1"/>
  <c r="R440" i="1"/>
  <c r="R430" i="1"/>
  <c r="R396" i="1"/>
  <c r="R390" i="1"/>
  <c r="R385" i="1"/>
  <c r="R971" i="1"/>
  <c r="R963" i="1"/>
  <c r="V946" i="1"/>
  <c r="V942" i="1"/>
  <c r="V914" i="1"/>
  <c r="R871" i="1"/>
  <c r="V866" i="1"/>
  <c r="R853" i="1"/>
  <c r="V845" i="1"/>
  <c r="R839" i="1"/>
  <c r="V838" i="1"/>
  <c r="V821" i="1"/>
  <c r="R819" i="1"/>
  <c r="V818" i="1"/>
  <c r="R816" i="1"/>
  <c r="V801" i="1"/>
  <c r="V785" i="1"/>
  <c r="R626" i="1"/>
  <c r="V621" i="1"/>
  <c r="R603" i="1"/>
  <c r="V600" i="1"/>
  <c r="R584" i="1"/>
  <c r="R575" i="1"/>
  <c r="V396" i="1"/>
  <c r="R382" i="1"/>
  <c r="W805" i="1"/>
  <c r="V805" i="1"/>
  <c r="W752" i="1"/>
  <c r="V752" i="1"/>
  <c r="W545" i="1"/>
  <c r="V545" i="1"/>
  <c r="R974" i="1"/>
  <c r="R955" i="1"/>
  <c r="V954" i="1"/>
  <c r="R954" i="1"/>
  <c r="R891" i="1"/>
  <c r="V890" i="1"/>
  <c r="R890" i="1"/>
  <c r="R834" i="1"/>
  <c r="V833" i="1"/>
  <c r="R833" i="1"/>
  <c r="W795" i="1"/>
  <c r="V795" i="1"/>
  <c r="V764" i="1"/>
  <c r="W764" i="1"/>
  <c r="R610" i="1"/>
  <c r="V513" i="1"/>
  <c r="R513" i="1"/>
  <c r="R494" i="1"/>
  <c r="V974" i="1"/>
  <c r="R958" i="1"/>
  <c r="R950" i="1"/>
  <c r="R939" i="1"/>
  <c r="V938" i="1"/>
  <c r="R938" i="1"/>
  <c r="R931" i="1"/>
  <c r="R922" i="1"/>
  <c r="R918" i="1"/>
  <c r="R910" i="1"/>
  <c r="R886" i="1"/>
  <c r="R875" i="1"/>
  <c r="V862" i="1"/>
  <c r="R858" i="1"/>
  <c r="V834" i="1"/>
  <c r="R827" i="1"/>
  <c r="R813" i="1"/>
  <c r="R796" i="1"/>
  <c r="R792" i="1"/>
  <c r="R790" i="1"/>
  <c r="R769" i="1"/>
  <c r="W751" i="1"/>
  <c r="V751" i="1"/>
  <c r="R741" i="1"/>
  <c r="R718" i="1"/>
  <c r="R644" i="1"/>
  <c r="R534" i="1"/>
  <c r="R516" i="1"/>
  <c r="R508" i="1"/>
  <c r="R448" i="1"/>
  <c r="R444" i="1"/>
  <c r="R409" i="1"/>
  <c r="V962" i="1"/>
  <c r="V958" i="1"/>
  <c r="R942" i="1"/>
  <c r="R934" i="1"/>
  <c r="R923" i="1"/>
  <c r="W922" i="1"/>
  <c r="V922" i="1"/>
  <c r="V910" i="1"/>
  <c r="R894" i="1"/>
  <c r="V870" i="1"/>
  <c r="R866" i="1"/>
  <c r="W813" i="1"/>
  <c r="V813" i="1"/>
  <c r="R805" i="1"/>
  <c r="V777" i="1"/>
  <c r="R775" i="1"/>
  <c r="V761" i="1"/>
  <c r="R759" i="1"/>
  <c r="R752" i="1"/>
  <c r="W741" i="1"/>
  <c r="V741" i="1"/>
  <c r="R705" i="1"/>
  <c r="R702" i="1"/>
  <c r="R645" i="1"/>
  <c r="R630" i="1"/>
  <c r="R587" i="1"/>
  <c r="R569" i="1"/>
  <c r="R567" i="1"/>
  <c r="V561" i="1"/>
  <c r="R561" i="1"/>
  <c r="R545" i="1"/>
  <c r="R530" i="1"/>
  <c r="V529" i="1"/>
  <c r="R529" i="1"/>
  <c r="R525" i="1"/>
  <c r="R523" i="1"/>
  <c r="W508" i="1"/>
  <c r="V508" i="1"/>
  <c r="W448" i="1"/>
  <c r="V448" i="1"/>
  <c r="W444" i="1"/>
  <c r="V444" i="1"/>
  <c r="R411" i="1"/>
  <c r="V409" i="1"/>
  <c r="R915" i="1"/>
  <c r="V898" i="1"/>
  <c r="V894" i="1"/>
  <c r="R878" i="1"/>
  <c r="R870" i="1"/>
  <c r="R862" i="1"/>
  <c r="R823" i="1"/>
  <c r="V810" i="1"/>
  <c r="R806" i="1"/>
  <c r="R764" i="1"/>
  <c r="R762" i="1"/>
  <c r="R753" i="1"/>
  <c r="R742" i="1"/>
  <c r="R738" i="1"/>
  <c r="V729" i="1"/>
  <c r="R694" i="1"/>
  <c r="R649" i="1"/>
  <c r="R633" i="1"/>
  <c r="R616" i="1"/>
  <c r="R608" i="1"/>
  <c r="R546" i="1"/>
  <c r="R509" i="1"/>
  <c r="V484" i="1"/>
  <c r="R460" i="1"/>
  <c r="R445" i="1"/>
  <c r="W837" i="1"/>
  <c r="V837" i="1"/>
  <c r="V611" i="1"/>
  <c r="R611" i="1"/>
  <c r="V609" i="1"/>
  <c r="R609" i="1"/>
  <c r="V604" i="1"/>
  <c r="R604" i="1"/>
  <c r="V601" i="1"/>
  <c r="R601" i="1"/>
  <c r="R597" i="1"/>
  <c r="R593" i="1"/>
  <c r="R578" i="1"/>
  <c r="V537" i="1"/>
  <c r="R537" i="1"/>
  <c r="V533" i="1"/>
  <c r="R533" i="1"/>
  <c r="V464" i="1"/>
  <c r="R464" i="1"/>
  <c r="R422" i="1"/>
  <c r="R420" i="1"/>
  <c r="V380" i="1"/>
  <c r="R380" i="1"/>
  <c r="W781" i="1"/>
  <c r="V781" i="1"/>
  <c r="W815" i="1"/>
  <c r="V815" i="1"/>
  <c r="W760" i="1"/>
  <c r="V760" i="1"/>
  <c r="V518" i="1"/>
  <c r="W518" i="1"/>
  <c r="V498" i="1"/>
  <c r="W498" i="1"/>
  <c r="V986" i="1"/>
  <c r="R986" i="1"/>
  <c r="R802" i="1"/>
  <c r="V748" i="1"/>
  <c r="W748" i="1"/>
  <c r="R734" i="1"/>
  <c r="V733" i="1"/>
  <c r="R733" i="1"/>
  <c r="R721" i="1"/>
  <c r="V717" i="1"/>
  <c r="R717" i="1"/>
  <c r="W649" i="1"/>
  <c r="V649" i="1"/>
  <c r="W616" i="1"/>
  <c r="V616" i="1"/>
  <c r="R998" i="1"/>
  <c r="R995" i="1"/>
  <c r="W994" i="1"/>
  <c r="R982" i="1"/>
  <c r="R979" i="1"/>
  <c r="W978" i="1"/>
  <c r="R824" i="1"/>
  <c r="R807" i="1"/>
  <c r="V802" i="1"/>
  <c r="R800" i="1"/>
  <c r="V794" i="1"/>
  <c r="V780" i="1"/>
  <c r="W780" i="1"/>
  <c r="R772" i="1"/>
  <c r="R770" i="1"/>
  <c r="R766" i="1"/>
  <c r="V765" i="1"/>
  <c r="R765" i="1"/>
  <c r="W759" i="1"/>
  <c r="V759" i="1"/>
  <c r="V757" i="1"/>
  <c r="R757" i="1"/>
  <c r="R756" i="1"/>
  <c r="R754" i="1"/>
  <c r="R749" i="1"/>
  <c r="R745" i="1"/>
  <c r="V744" i="1"/>
  <c r="R744" i="1"/>
  <c r="V743" i="1"/>
  <c r="R743" i="1"/>
  <c r="R726" i="1"/>
  <c r="R697" i="1"/>
  <c r="V693" i="1"/>
  <c r="R693" i="1"/>
  <c r="R685" i="1"/>
  <c r="R681" i="1"/>
  <c r="R678" i="1"/>
  <c r="R670" i="1"/>
  <c r="V627" i="1"/>
  <c r="R627" i="1"/>
  <c r="R617" i="1"/>
  <c r="R607" i="1"/>
  <c r="V597" i="1"/>
  <c r="V593" i="1"/>
  <c r="R585" i="1"/>
  <c r="V558" i="1"/>
  <c r="W558" i="1"/>
  <c r="R547" i="1"/>
  <c r="R535" i="1"/>
  <c r="R524" i="1"/>
  <c r="V468" i="1"/>
  <c r="R468" i="1"/>
  <c r="R465" i="1"/>
  <c r="R443" i="1"/>
  <c r="V442" i="1"/>
  <c r="R442" i="1"/>
  <c r="R427" i="1"/>
  <c r="V424" i="1"/>
  <c r="R424" i="1"/>
  <c r="R421" i="1"/>
  <c r="R419" i="1"/>
  <c r="V418" i="1"/>
  <c r="R418" i="1"/>
  <c r="W396" i="1"/>
  <c r="R394" i="1"/>
  <c r="R388" i="1"/>
  <c r="V387" i="1"/>
  <c r="W387" i="1"/>
  <c r="V998" i="1"/>
  <c r="V982" i="1"/>
  <c r="R978" i="1"/>
  <c r="W962" i="1"/>
  <c r="R962" i="1"/>
  <c r="W946" i="1"/>
  <c r="R946" i="1"/>
  <c r="W930" i="1"/>
  <c r="R930" i="1"/>
  <c r="W914" i="1"/>
  <c r="R914" i="1"/>
  <c r="W898" i="1"/>
  <c r="R898" i="1"/>
  <c r="W882" i="1"/>
  <c r="R882" i="1"/>
  <c r="W874" i="1"/>
  <c r="W870" i="1"/>
  <c r="W866" i="1"/>
  <c r="W862" i="1"/>
  <c r="V856" i="1"/>
  <c r="V849" i="1"/>
  <c r="R849" i="1"/>
  <c r="R837" i="1"/>
  <c r="R835" i="1"/>
  <c r="R820" i="1"/>
  <c r="R817" i="1"/>
  <c r="R815" i="1"/>
  <c r="R803" i="1"/>
  <c r="W800" i="1"/>
  <c r="V800" i="1"/>
  <c r="V789" i="1"/>
  <c r="R789" i="1"/>
  <c r="R788" i="1"/>
  <c r="R786" i="1"/>
  <c r="R781" i="1"/>
  <c r="R777" i="1"/>
  <c r="V776" i="1"/>
  <c r="V775" i="1"/>
  <c r="V772" i="1"/>
  <c r="V768" i="1"/>
  <c r="R768" i="1"/>
  <c r="V767" i="1"/>
  <c r="R767" i="1"/>
  <c r="R760" i="1"/>
  <c r="R758" i="1"/>
  <c r="W749" i="1"/>
  <c r="V749" i="1"/>
  <c r="V745" i="1"/>
  <c r="R737" i="1"/>
  <c r="R686" i="1"/>
  <c r="V685" i="1"/>
  <c r="R673" i="1"/>
  <c r="V644" i="1"/>
  <c r="R631" i="1"/>
  <c r="R628" i="1"/>
  <c r="R618" i="1"/>
  <c r="V617" i="1"/>
  <c r="V569" i="1"/>
  <c r="R563" i="1"/>
  <c r="R550" i="1"/>
  <c r="R543" i="1"/>
  <c r="V525" i="1"/>
  <c r="R485" i="1"/>
  <c r="W484" i="1"/>
  <c r="R469" i="1"/>
  <c r="R459" i="1"/>
  <c r="R434" i="1"/>
  <c r="R428" i="1"/>
  <c r="R406" i="1"/>
  <c r="V966" i="1"/>
  <c r="V950" i="1"/>
  <c r="V934" i="1"/>
  <c r="V918" i="1"/>
  <c r="V902" i="1"/>
  <c r="V886" i="1"/>
  <c r="V858" i="1"/>
  <c r="R851" i="1"/>
  <c r="V850" i="1"/>
  <c r="R847" i="1"/>
  <c r="R845" i="1"/>
  <c r="R838" i="1"/>
  <c r="R828" i="1"/>
  <c r="R821" i="1"/>
  <c r="V820" i="1"/>
  <c r="R818" i="1"/>
  <c r="V817" i="1"/>
  <c r="R791" i="1"/>
  <c r="V790" i="1"/>
  <c r="V788" i="1"/>
  <c r="R782" i="1"/>
  <c r="R780" i="1"/>
  <c r="R778" i="1"/>
  <c r="V769" i="1"/>
  <c r="R761" i="1"/>
  <c r="V756" i="1"/>
  <c r="R750" i="1"/>
  <c r="R748" i="1"/>
  <c r="R746" i="1"/>
  <c r="V737" i="1"/>
  <c r="R729" i="1"/>
  <c r="R713" i="1"/>
  <c r="R710" i="1"/>
  <c r="R689" i="1"/>
  <c r="R665" i="1"/>
  <c r="R656" i="1"/>
  <c r="R625" i="1"/>
  <c r="R621" i="1"/>
  <c r="R619" i="1"/>
  <c r="V618" i="1"/>
  <c r="R586" i="1"/>
  <c r="R574" i="1"/>
  <c r="R571" i="1"/>
  <c r="R558" i="1"/>
  <c r="R548" i="1"/>
  <c r="R539" i="1"/>
  <c r="R519" i="1"/>
  <c r="R518" i="1"/>
  <c r="R502" i="1"/>
  <c r="R499" i="1"/>
  <c r="R498" i="1"/>
  <c r="R483" i="1"/>
  <c r="V445" i="1"/>
  <c r="V443" i="1"/>
  <c r="V419" i="1"/>
  <c r="R412" i="1"/>
  <c r="R387" i="1"/>
  <c r="V385" i="1"/>
  <c r="V873" i="1"/>
  <c r="R873" i="1"/>
  <c r="V872" i="1"/>
  <c r="R872" i="1"/>
  <c r="V865" i="1"/>
  <c r="R865" i="1"/>
  <c r="V864" i="1"/>
  <c r="R864" i="1"/>
  <c r="V859" i="1"/>
  <c r="R859" i="1"/>
  <c r="R855" i="1"/>
  <c r="R854" i="1"/>
  <c r="V832" i="1"/>
  <c r="R832" i="1"/>
  <c r="W560" i="1"/>
  <c r="V560" i="1"/>
  <c r="V546" i="1"/>
  <c r="W546" i="1"/>
  <c r="P541" i="1"/>
  <c r="R541" i="1"/>
  <c r="V541" i="1"/>
  <c r="V492" i="1"/>
  <c r="W492" i="1"/>
  <c r="W483" i="1"/>
  <c r="V483" i="1"/>
  <c r="P461" i="1"/>
  <c r="V461" i="1"/>
  <c r="V453" i="1"/>
  <c r="W453" i="1"/>
  <c r="W412" i="1"/>
  <c r="V412" i="1"/>
  <c r="P408" i="1"/>
  <c r="R408" i="1"/>
  <c r="V408" i="1"/>
  <c r="V404" i="1"/>
  <c r="R404" i="1"/>
  <c r="V401" i="1"/>
  <c r="W401" i="1"/>
  <c r="R999" i="1"/>
  <c r="W998" i="1"/>
  <c r="R991" i="1"/>
  <c r="W990" i="1"/>
  <c r="R983" i="1"/>
  <c r="W982" i="1"/>
  <c r="R975" i="1"/>
  <c r="W974" i="1"/>
  <c r="R967" i="1"/>
  <c r="W966" i="1"/>
  <c r="R959" i="1"/>
  <c r="W958" i="1"/>
  <c r="R951" i="1"/>
  <c r="W950" i="1"/>
  <c r="R943" i="1"/>
  <c r="W942" i="1"/>
  <c r="R935" i="1"/>
  <c r="W934" i="1"/>
  <c r="R927" i="1"/>
  <c r="W926" i="1"/>
  <c r="R919" i="1"/>
  <c r="W918" i="1"/>
  <c r="R911" i="1"/>
  <c r="W910" i="1"/>
  <c r="R903" i="1"/>
  <c r="W902" i="1"/>
  <c r="R895" i="1"/>
  <c r="W894" i="1"/>
  <c r="R887" i="1"/>
  <c r="W886" i="1"/>
  <c r="R879" i="1"/>
  <c r="W878" i="1"/>
  <c r="R860" i="1"/>
  <c r="V854" i="1"/>
  <c r="R846" i="1"/>
  <c r="W845" i="1"/>
  <c r="R844" i="1"/>
  <c r="R842" i="1"/>
  <c r="V840" i="1"/>
  <c r="R830" i="1"/>
  <c r="R826" i="1"/>
  <c r="V824" i="1"/>
  <c r="W821" i="1"/>
  <c r="W820" i="1"/>
  <c r="W818" i="1"/>
  <c r="W817" i="1"/>
  <c r="W802" i="1"/>
  <c r="W801" i="1"/>
  <c r="R787" i="1"/>
  <c r="R779" i="1"/>
  <c r="R771" i="1"/>
  <c r="R763" i="1"/>
  <c r="R755" i="1"/>
  <c r="R747" i="1"/>
  <c r="V713" i="1"/>
  <c r="W713" i="1"/>
  <c r="V709" i="1"/>
  <c r="R709" i="1"/>
  <c r="V681" i="1"/>
  <c r="W681" i="1"/>
  <c r="V677" i="1"/>
  <c r="R677" i="1"/>
  <c r="P648" i="1"/>
  <c r="R648" i="1"/>
  <c r="V648" i="1"/>
  <c r="V645" i="1"/>
  <c r="W645" i="1"/>
  <c r="R642" i="1"/>
  <c r="V631" i="1"/>
  <c r="V629" i="1"/>
  <c r="R629" i="1"/>
  <c r="V614" i="1"/>
  <c r="W614" i="1"/>
  <c r="W607" i="1"/>
  <c r="V607" i="1"/>
  <c r="P592" i="1"/>
  <c r="R592" i="1"/>
  <c r="V592" i="1"/>
  <c r="V585" i="1"/>
  <c r="W584" i="1"/>
  <c r="V575" i="1"/>
  <c r="V573" i="1"/>
  <c r="R573" i="1"/>
  <c r="V572" i="1"/>
  <c r="R572" i="1"/>
  <c r="V557" i="1"/>
  <c r="R557" i="1"/>
  <c r="V556" i="1"/>
  <c r="R556" i="1"/>
  <c r="V548" i="1"/>
  <c r="V526" i="1"/>
  <c r="W526" i="1"/>
  <c r="P497" i="1"/>
  <c r="R497" i="1"/>
  <c r="V497" i="1"/>
  <c r="V481" i="1"/>
  <c r="R481" i="1"/>
  <c r="V480" i="1"/>
  <c r="R480" i="1"/>
  <c r="V460" i="1"/>
  <c r="W460" i="1"/>
  <c r="V425" i="1"/>
  <c r="W425" i="1"/>
  <c r="V697" i="1"/>
  <c r="W697" i="1"/>
  <c r="V665" i="1"/>
  <c r="W665" i="1"/>
  <c r="V634" i="1"/>
  <c r="W634" i="1"/>
  <c r="P591" i="1"/>
  <c r="R591" i="1"/>
  <c r="V591" i="1"/>
  <c r="P384" i="1"/>
  <c r="R384" i="1"/>
  <c r="V384" i="1"/>
  <c r="V377" i="1"/>
  <c r="W377" i="1"/>
  <c r="V705" i="1"/>
  <c r="W705" i="1"/>
  <c r="V701" i="1"/>
  <c r="R701" i="1"/>
  <c r="V673" i="1"/>
  <c r="W673" i="1"/>
  <c r="V669" i="1"/>
  <c r="R669" i="1"/>
  <c r="P660" i="1"/>
  <c r="R660" i="1"/>
  <c r="V660" i="1"/>
  <c r="V650" i="1"/>
  <c r="W650" i="1"/>
  <c r="V613" i="1"/>
  <c r="R613" i="1"/>
  <c r="V581" i="1"/>
  <c r="R581" i="1"/>
  <c r="V370" i="1"/>
  <c r="W856" i="1"/>
  <c r="R856" i="1"/>
  <c r="W850" i="1"/>
  <c r="V847" i="1"/>
  <c r="V842" i="1"/>
  <c r="W838" i="1"/>
  <c r="W834" i="1"/>
  <c r="V827" i="1"/>
  <c r="V826" i="1"/>
  <c r="W822" i="1"/>
  <c r="R822" i="1"/>
  <c r="W806" i="1"/>
  <c r="W790" i="1"/>
  <c r="W787" i="1"/>
  <c r="V787" i="1"/>
  <c r="W785" i="1"/>
  <c r="W779" i="1"/>
  <c r="V779" i="1"/>
  <c r="W777" i="1"/>
  <c r="W771" i="1"/>
  <c r="V771" i="1"/>
  <c r="W769" i="1"/>
  <c r="W763" i="1"/>
  <c r="V763" i="1"/>
  <c r="W761" i="1"/>
  <c r="W755" i="1"/>
  <c r="V755" i="1"/>
  <c r="W753" i="1"/>
  <c r="W747" i="1"/>
  <c r="V747" i="1"/>
  <c r="W745" i="1"/>
  <c r="W737" i="1"/>
  <c r="W729" i="1"/>
  <c r="V721" i="1"/>
  <c r="W721" i="1"/>
  <c r="V689" i="1"/>
  <c r="W689" i="1"/>
  <c r="P639" i="1"/>
  <c r="R639" i="1"/>
  <c r="V639" i="1"/>
  <c r="V633" i="1"/>
  <c r="V625" i="1"/>
  <c r="V624" i="1"/>
  <c r="W621" i="1"/>
  <c r="W618" i="1"/>
  <c r="P577" i="1"/>
  <c r="R577" i="1"/>
  <c r="V577" i="1"/>
  <c r="V566" i="1"/>
  <c r="W566" i="1"/>
  <c r="V549" i="1"/>
  <c r="W549" i="1"/>
  <c r="W543" i="1"/>
  <c r="V543" i="1"/>
  <c r="P452" i="1"/>
  <c r="R452" i="1"/>
  <c r="V452" i="1"/>
  <c r="V420" i="1"/>
  <c r="W420" i="1"/>
  <c r="R722" i="1"/>
  <c r="R714" i="1"/>
  <c r="R706" i="1"/>
  <c r="R698" i="1"/>
  <c r="R690" i="1"/>
  <c r="R682" i="1"/>
  <c r="R674" i="1"/>
  <c r="R666" i="1"/>
  <c r="R654" i="1"/>
  <c r="R646" i="1"/>
  <c r="R638" i="1"/>
  <c r="R598" i="1"/>
  <c r="R594" i="1"/>
  <c r="R590" i="1"/>
  <c r="V582" i="1"/>
  <c r="W582" i="1"/>
  <c r="R579" i="1"/>
  <c r="R568" i="1"/>
  <c r="R562" i="1"/>
  <c r="R542" i="1"/>
  <c r="P540" i="1"/>
  <c r="R540" i="1"/>
  <c r="V540" i="1"/>
  <c r="R531" i="1"/>
  <c r="W523" i="1"/>
  <c r="V523" i="1"/>
  <c r="R514" i="1"/>
  <c r="P511" i="1"/>
  <c r="R511" i="1"/>
  <c r="V511" i="1"/>
  <c r="V509" i="1"/>
  <c r="W509" i="1"/>
  <c r="R506" i="1"/>
  <c r="P501" i="1"/>
  <c r="R501" i="1"/>
  <c r="V501" i="1"/>
  <c r="V485" i="1"/>
  <c r="W485" i="1"/>
  <c r="V482" i="1"/>
  <c r="W482" i="1"/>
  <c r="R441" i="1"/>
  <c r="V440" i="1"/>
  <c r="W440" i="1"/>
  <c r="R429" i="1"/>
  <c r="V428" i="1"/>
  <c r="W428" i="1"/>
  <c r="R389" i="1"/>
  <c r="V388" i="1"/>
  <c r="W388" i="1"/>
  <c r="P378" i="1"/>
  <c r="R378" i="1"/>
  <c r="V378" i="1"/>
  <c r="R814" i="1"/>
  <c r="R812" i="1"/>
  <c r="R810" i="1"/>
  <c r="V808" i="1"/>
  <c r="R798" i="1"/>
  <c r="R794" i="1"/>
  <c r="V792" i="1"/>
  <c r="R658" i="1"/>
  <c r="R655" i="1"/>
  <c r="V654" i="1"/>
  <c r="R651" i="1"/>
  <c r="R650" i="1"/>
  <c r="V646" i="1"/>
  <c r="R640" i="1"/>
  <c r="V638" i="1"/>
  <c r="R635" i="1"/>
  <c r="R634" i="1"/>
  <c r="R623" i="1"/>
  <c r="V620" i="1"/>
  <c r="W620" i="1"/>
  <c r="R599" i="1"/>
  <c r="R595" i="1"/>
  <c r="R588" i="1"/>
  <c r="V580" i="1"/>
  <c r="R580" i="1"/>
  <c r="R566" i="1"/>
  <c r="R560" i="1"/>
  <c r="W519" i="1"/>
  <c r="V519" i="1"/>
  <c r="V517" i="1"/>
  <c r="R517" i="1"/>
  <c r="V516" i="1"/>
  <c r="W516" i="1"/>
  <c r="P496" i="1"/>
  <c r="R496" i="1"/>
  <c r="V496" i="1"/>
  <c r="R495" i="1"/>
  <c r="P491" i="1"/>
  <c r="R491" i="1"/>
  <c r="V491" i="1"/>
  <c r="V469" i="1"/>
  <c r="W469" i="1"/>
  <c r="V465" i="1"/>
  <c r="W465" i="1"/>
  <c r="R462" i="1"/>
  <c r="V457" i="1"/>
  <c r="W457" i="1"/>
  <c r="V451" i="1"/>
  <c r="W451" i="1"/>
  <c r="V437" i="1"/>
  <c r="W437" i="1"/>
  <c r="R433" i="1"/>
  <c r="R414" i="1"/>
  <c r="P402" i="1"/>
  <c r="R402" i="1"/>
  <c r="V402" i="1"/>
  <c r="V397" i="1"/>
  <c r="W397" i="1"/>
  <c r="V534" i="1"/>
  <c r="V530" i="1"/>
  <c r="R522" i="1"/>
  <c r="R515" i="1"/>
  <c r="R510" i="1"/>
  <c r="V502" i="1"/>
  <c r="R490" i="1"/>
  <c r="R486" i="1"/>
  <c r="R478" i="1"/>
  <c r="R474" i="1"/>
  <c r="R470" i="1"/>
  <c r="R466" i="1"/>
  <c r="R461" i="1"/>
  <c r="R454" i="1"/>
  <c r="R449" i="1"/>
  <c r="V441" i="1"/>
  <c r="R438" i="1"/>
  <c r="R435" i="1"/>
  <c r="V433" i="1"/>
  <c r="V429" i="1"/>
  <c r="V421" i="1"/>
  <c r="R417" i="1"/>
  <c r="R413" i="1"/>
  <c r="R405" i="1"/>
  <c r="R403" i="1"/>
  <c r="R398" i="1"/>
  <c r="R395" i="1"/>
  <c r="V389" i="1"/>
  <c r="R381" i="1"/>
  <c r="R379" i="1"/>
  <c r="R620" i="1"/>
  <c r="R615" i="1"/>
  <c r="R614" i="1"/>
  <c r="R606" i="1"/>
  <c r="R602" i="1"/>
  <c r="V598" i="1"/>
  <c r="V594" i="1"/>
  <c r="V590" i="1"/>
  <c r="R583" i="1"/>
  <c r="R582" i="1"/>
  <c r="R570" i="1"/>
  <c r="R554" i="1"/>
  <c r="V550" i="1"/>
  <c r="R538" i="1"/>
  <c r="R526" i="1"/>
  <c r="V510" i="1"/>
  <c r="R492" i="1"/>
  <c r="V490" i="1"/>
  <c r="R487" i="1"/>
  <c r="R482" i="1"/>
  <c r="V474" i="1"/>
  <c r="R471" i="1"/>
  <c r="V466" i="1"/>
  <c r="R457" i="1"/>
  <c r="R453" i="1"/>
  <c r="R451" i="1"/>
  <c r="V449" i="1"/>
  <c r="R446" i="1"/>
  <c r="R437" i="1"/>
  <c r="R426" i="1"/>
  <c r="R425" i="1"/>
  <c r="V417" i="1"/>
  <c r="V413" i="1"/>
  <c r="V405" i="1"/>
  <c r="V403" i="1"/>
  <c r="R401" i="1"/>
  <c r="R397" i="1"/>
  <c r="V381" i="1"/>
  <c r="V379" i="1"/>
  <c r="R377" i="1"/>
  <c r="W855" i="1"/>
  <c r="V855" i="1"/>
  <c r="V846" i="1"/>
  <c r="W846" i="1"/>
  <c r="W844" i="1"/>
  <c r="V844" i="1"/>
  <c r="W823" i="1"/>
  <c r="V823" i="1"/>
  <c r="V814" i="1"/>
  <c r="W814" i="1"/>
  <c r="W812" i="1"/>
  <c r="V812" i="1"/>
  <c r="W791" i="1"/>
  <c r="V791" i="1"/>
  <c r="P636" i="1"/>
  <c r="R636" i="1"/>
  <c r="V636" i="1"/>
  <c r="V570" i="1"/>
  <c r="W570" i="1"/>
  <c r="V536" i="1"/>
  <c r="W536" i="1"/>
  <c r="P463" i="1"/>
  <c r="R463" i="1"/>
  <c r="V463" i="1"/>
  <c r="P605" i="1"/>
  <c r="R605" i="1"/>
  <c r="V605" i="1"/>
  <c r="V562" i="1"/>
  <c r="W562" i="1"/>
  <c r="P488" i="1"/>
  <c r="R488" i="1"/>
  <c r="V488" i="1"/>
  <c r="V486" i="1"/>
  <c r="W486" i="1"/>
  <c r="W999" i="1"/>
  <c r="V999" i="1"/>
  <c r="W995" i="1"/>
  <c r="V995" i="1"/>
  <c r="W991" i="1"/>
  <c r="V991" i="1"/>
  <c r="W987" i="1"/>
  <c r="V987" i="1"/>
  <c r="W983" i="1"/>
  <c r="V983" i="1"/>
  <c r="W979" i="1"/>
  <c r="V979" i="1"/>
  <c r="W975" i="1"/>
  <c r="V975" i="1"/>
  <c r="W971" i="1"/>
  <c r="V971" i="1"/>
  <c r="W967" i="1"/>
  <c r="V967" i="1"/>
  <c r="W963" i="1"/>
  <c r="V963" i="1"/>
  <c r="W959" i="1"/>
  <c r="V959" i="1"/>
  <c r="W955" i="1"/>
  <c r="V955" i="1"/>
  <c r="W951" i="1"/>
  <c r="V951" i="1"/>
  <c r="W947" i="1"/>
  <c r="V947" i="1"/>
  <c r="W943" i="1"/>
  <c r="V943" i="1"/>
  <c r="W939" i="1"/>
  <c r="V939" i="1"/>
  <c r="W935" i="1"/>
  <c r="V935" i="1"/>
  <c r="W931" i="1"/>
  <c r="V931" i="1"/>
  <c r="W927" i="1"/>
  <c r="V927" i="1"/>
  <c r="W923" i="1"/>
  <c r="V923" i="1"/>
  <c r="W919" i="1"/>
  <c r="V919" i="1"/>
  <c r="W915" i="1"/>
  <c r="V915" i="1"/>
  <c r="W911" i="1"/>
  <c r="V911" i="1"/>
  <c r="W907" i="1"/>
  <c r="V907" i="1"/>
  <c r="W903" i="1"/>
  <c r="V903" i="1"/>
  <c r="W899" i="1"/>
  <c r="V899" i="1"/>
  <c r="W895" i="1"/>
  <c r="V895" i="1"/>
  <c r="W891" i="1"/>
  <c r="V891" i="1"/>
  <c r="V887" i="1"/>
  <c r="W887" i="1"/>
  <c r="V883" i="1"/>
  <c r="W883" i="1"/>
  <c r="V879" i="1"/>
  <c r="W879" i="1"/>
  <c r="W875" i="1"/>
  <c r="V875" i="1"/>
  <c r="W867" i="1"/>
  <c r="V867" i="1"/>
  <c r="V848" i="1"/>
  <c r="V841" i="1"/>
  <c r="R841" i="1"/>
  <c r="R840" i="1"/>
  <c r="V816" i="1"/>
  <c r="V809" i="1"/>
  <c r="R809" i="1"/>
  <c r="R808" i="1"/>
  <c r="P739" i="1"/>
  <c r="R739" i="1"/>
  <c r="V739" i="1"/>
  <c r="P736" i="1"/>
  <c r="R736" i="1"/>
  <c r="V736" i="1"/>
  <c r="P731" i="1"/>
  <c r="R731" i="1"/>
  <c r="V731" i="1"/>
  <c r="P728" i="1"/>
  <c r="R728" i="1"/>
  <c r="V728" i="1"/>
  <c r="P723" i="1"/>
  <c r="R723" i="1"/>
  <c r="V723" i="1"/>
  <c r="P720" i="1"/>
  <c r="R720" i="1"/>
  <c r="V720" i="1"/>
  <c r="P715" i="1"/>
  <c r="R715" i="1"/>
  <c r="V715" i="1"/>
  <c r="P712" i="1"/>
  <c r="R712" i="1"/>
  <c r="V712" i="1"/>
  <c r="P707" i="1"/>
  <c r="R707" i="1"/>
  <c r="V707" i="1"/>
  <c r="P704" i="1"/>
  <c r="R704" i="1"/>
  <c r="V704" i="1"/>
  <c r="P699" i="1"/>
  <c r="R699" i="1"/>
  <c r="V699" i="1"/>
  <c r="P696" i="1"/>
  <c r="R696" i="1"/>
  <c r="V696" i="1"/>
  <c r="P691" i="1"/>
  <c r="R691" i="1"/>
  <c r="V691" i="1"/>
  <c r="P688" i="1"/>
  <c r="R688" i="1"/>
  <c r="V688" i="1"/>
  <c r="P683" i="1"/>
  <c r="R683" i="1"/>
  <c r="V683" i="1"/>
  <c r="P680" i="1"/>
  <c r="R680" i="1"/>
  <c r="V680" i="1"/>
  <c r="P675" i="1"/>
  <c r="R675" i="1"/>
  <c r="V675" i="1"/>
  <c r="P672" i="1"/>
  <c r="R672" i="1"/>
  <c r="V672" i="1"/>
  <c r="P667" i="1"/>
  <c r="R667" i="1"/>
  <c r="V667" i="1"/>
  <c r="P664" i="1"/>
  <c r="R664" i="1"/>
  <c r="V664" i="1"/>
  <c r="P657" i="1"/>
  <c r="R657" i="1"/>
  <c r="V657" i="1"/>
  <c r="V630" i="1"/>
  <c r="W630" i="1"/>
  <c r="W619" i="1"/>
  <c r="V619" i="1"/>
  <c r="W871" i="1"/>
  <c r="V871" i="1"/>
  <c r="W863" i="1"/>
  <c r="V863" i="1"/>
  <c r="V857" i="1"/>
  <c r="R857" i="1"/>
  <c r="V825" i="1"/>
  <c r="R825" i="1"/>
  <c r="V793" i="1"/>
  <c r="R793" i="1"/>
  <c r="P740" i="1"/>
  <c r="R740" i="1"/>
  <c r="V740" i="1"/>
  <c r="P735" i="1"/>
  <c r="R735" i="1"/>
  <c r="V735" i="1"/>
  <c r="P732" i="1"/>
  <c r="R732" i="1"/>
  <c r="V732" i="1"/>
  <c r="P727" i="1"/>
  <c r="R727" i="1"/>
  <c r="V727" i="1"/>
  <c r="P724" i="1"/>
  <c r="R724" i="1"/>
  <c r="V724" i="1"/>
  <c r="P719" i="1"/>
  <c r="R719" i="1"/>
  <c r="V719" i="1"/>
  <c r="P716" i="1"/>
  <c r="R716" i="1"/>
  <c r="V716" i="1"/>
  <c r="P711" i="1"/>
  <c r="R711" i="1"/>
  <c r="V711" i="1"/>
  <c r="P708" i="1"/>
  <c r="R708" i="1"/>
  <c r="V708" i="1"/>
  <c r="P703" i="1"/>
  <c r="R703" i="1"/>
  <c r="V703" i="1"/>
  <c r="P700" i="1"/>
  <c r="R700" i="1"/>
  <c r="V700" i="1"/>
  <c r="P695" i="1"/>
  <c r="R695" i="1"/>
  <c r="V695" i="1"/>
  <c r="P692" i="1"/>
  <c r="R692" i="1"/>
  <c r="V692" i="1"/>
  <c r="P687" i="1"/>
  <c r="R687" i="1"/>
  <c r="V687" i="1"/>
  <c r="P684" i="1"/>
  <c r="R684" i="1"/>
  <c r="V684" i="1"/>
  <c r="P679" i="1"/>
  <c r="R679" i="1"/>
  <c r="V679" i="1"/>
  <c r="P676" i="1"/>
  <c r="R676" i="1"/>
  <c r="V676" i="1"/>
  <c r="P671" i="1"/>
  <c r="R671" i="1"/>
  <c r="V671" i="1"/>
  <c r="P668" i="1"/>
  <c r="R668" i="1"/>
  <c r="V668" i="1"/>
  <c r="P663" i="1"/>
  <c r="R663" i="1"/>
  <c r="V663" i="1"/>
  <c r="P659" i="1"/>
  <c r="R659" i="1"/>
  <c r="V659" i="1"/>
  <c r="P632" i="1"/>
  <c r="R632" i="1"/>
  <c r="V632" i="1"/>
  <c r="V610" i="1"/>
  <c r="W610" i="1"/>
  <c r="V602" i="1"/>
  <c r="W602" i="1"/>
  <c r="P589" i="1"/>
  <c r="R589" i="1"/>
  <c r="V589" i="1"/>
  <c r="W583" i="1"/>
  <c r="V583" i="1"/>
  <c r="P479" i="1"/>
  <c r="R479" i="1"/>
  <c r="V479" i="1"/>
  <c r="V1001" i="1"/>
  <c r="R1001" i="1"/>
  <c r="V1000" i="1"/>
  <c r="R1000" i="1"/>
  <c r="V997" i="1"/>
  <c r="R997" i="1"/>
  <c r="V996" i="1"/>
  <c r="R996" i="1"/>
  <c r="V993" i="1"/>
  <c r="R993" i="1"/>
  <c r="V992" i="1"/>
  <c r="R992" i="1"/>
  <c r="V989" i="1"/>
  <c r="R989" i="1"/>
  <c r="V988" i="1"/>
  <c r="R988" i="1"/>
  <c r="V985" i="1"/>
  <c r="R985" i="1"/>
  <c r="V984" i="1"/>
  <c r="R984" i="1"/>
  <c r="V981" i="1"/>
  <c r="R981" i="1"/>
  <c r="V980" i="1"/>
  <c r="R980" i="1"/>
  <c r="V977" i="1"/>
  <c r="R977" i="1"/>
  <c r="V976" i="1"/>
  <c r="R976" i="1"/>
  <c r="V973" i="1"/>
  <c r="R973" i="1"/>
  <c r="V972" i="1"/>
  <c r="R972" i="1"/>
  <c r="V969" i="1"/>
  <c r="R969" i="1"/>
  <c r="V968" i="1"/>
  <c r="R968" i="1"/>
  <c r="V965" i="1"/>
  <c r="R965" i="1"/>
  <c r="V964" i="1"/>
  <c r="R964" i="1"/>
  <c r="V961" i="1"/>
  <c r="R961" i="1"/>
  <c r="V960" i="1"/>
  <c r="R960" i="1"/>
  <c r="V957" i="1"/>
  <c r="R957" i="1"/>
  <c r="V956" i="1"/>
  <c r="R956" i="1"/>
  <c r="V953" i="1"/>
  <c r="R953" i="1"/>
  <c r="V952" i="1"/>
  <c r="R952" i="1"/>
  <c r="V949" i="1"/>
  <c r="R949" i="1"/>
  <c r="V948" i="1"/>
  <c r="R948" i="1"/>
  <c r="V945" i="1"/>
  <c r="R945" i="1"/>
  <c r="V944" i="1"/>
  <c r="R944" i="1"/>
  <c r="V941" i="1"/>
  <c r="R941" i="1"/>
  <c r="V940" i="1"/>
  <c r="R940" i="1"/>
  <c r="V937" i="1"/>
  <c r="R937" i="1"/>
  <c r="V936" i="1"/>
  <c r="R936" i="1"/>
  <c r="V933" i="1"/>
  <c r="R933" i="1"/>
  <c r="V932" i="1"/>
  <c r="R932" i="1"/>
  <c r="V929" i="1"/>
  <c r="R929" i="1"/>
  <c r="V928" i="1"/>
  <c r="R928" i="1"/>
  <c r="V925" i="1"/>
  <c r="R925" i="1"/>
  <c r="V924" i="1"/>
  <c r="R924" i="1"/>
  <c r="V921" i="1"/>
  <c r="R921" i="1"/>
  <c r="V920" i="1"/>
  <c r="R920" i="1"/>
  <c r="V917" i="1"/>
  <c r="R917" i="1"/>
  <c r="V916" i="1"/>
  <c r="R916" i="1"/>
  <c r="V913" i="1"/>
  <c r="R913" i="1"/>
  <c r="V912" i="1"/>
  <c r="R912" i="1"/>
  <c r="V909" i="1"/>
  <c r="R909" i="1"/>
  <c r="V908" i="1"/>
  <c r="R908" i="1"/>
  <c r="V905" i="1"/>
  <c r="R905" i="1"/>
  <c r="V904" i="1"/>
  <c r="R904" i="1"/>
  <c r="V901" i="1"/>
  <c r="R901" i="1"/>
  <c r="V900" i="1"/>
  <c r="R900" i="1"/>
  <c r="V897" i="1"/>
  <c r="R897" i="1"/>
  <c r="V896" i="1"/>
  <c r="R896" i="1"/>
  <c r="V893" i="1"/>
  <c r="R893" i="1"/>
  <c r="V892" i="1"/>
  <c r="R892" i="1"/>
  <c r="V889" i="1"/>
  <c r="R889" i="1"/>
  <c r="V888" i="1"/>
  <c r="R888" i="1"/>
  <c r="V885" i="1"/>
  <c r="R885" i="1"/>
  <c r="V884" i="1"/>
  <c r="R884" i="1"/>
  <c r="V881" i="1"/>
  <c r="R881" i="1"/>
  <c r="V880" i="1"/>
  <c r="R880" i="1"/>
  <c r="V877" i="1"/>
  <c r="R877" i="1"/>
  <c r="V876" i="1"/>
  <c r="R876" i="1"/>
  <c r="V869" i="1"/>
  <c r="R869" i="1"/>
  <c r="V868" i="1"/>
  <c r="R868" i="1"/>
  <c r="V861" i="1"/>
  <c r="R861" i="1"/>
  <c r="W860" i="1"/>
  <c r="V860" i="1"/>
  <c r="V843" i="1"/>
  <c r="R843" i="1"/>
  <c r="W839" i="1"/>
  <c r="V839" i="1"/>
  <c r="V836" i="1"/>
  <c r="R836" i="1"/>
  <c r="V831" i="1"/>
  <c r="R831" i="1"/>
  <c r="V830" i="1"/>
  <c r="W830" i="1"/>
  <c r="V829" i="1"/>
  <c r="R829" i="1"/>
  <c r="W828" i="1"/>
  <c r="V828" i="1"/>
  <c r="V811" i="1"/>
  <c r="R811" i="1"/>
  <c r="W807" i="1"/>
  <c r="V807" i="1"/>
  <c r="V804" i="1"/>
  <c r="R804" i="1"/>
  <c r="V799" i="1"/>
  <c r="R799" i="1"/>
  <c r="V798" i="1"/>
  <c r="W798" i="1"/>
  <c r="V797" i="1"/>
  <c r="R797" i="1"/>
  <c r="W796" i="1"/>
  <c r="V796" i="1"/>
  <c r="W655" i="1"/>
  <c r="V655" i="1"/>
  <c r="P653" i="1"/>
  <c r="R653" i="1"/>
  <c r="V653" i="1"/>
  <c r="W651" i="1"/>
  <c r="V651" i="1"/>
  <c r="P652" i="1"/>
  <c r="R652" i="1"/>
  <c r="V652" i="1"/>
  <c r="V626" i="1"/>
  <c r="W626" i="1"/>
  <c r="W623" i="1"/>
  <c r="V623" i="1"/>
  <c r="W595" i="1"/>
  <c r="V595" i="1"/>
  <c r="W587" i="1"/>
  <c r="V587" i="1"/>
  <c r="W567" i="1"/>
  <c r="V567" i="1"/>
  <c r="P553" i="1"/>
  <c r="R553" i="1"/>
  <c r="V553" i="1"/>
  <c r="P544" i="1"/>
  <c r="R544" i="1"/>
  <c r="V544" i="1"/>
  <c r="W524" i="1"/>
  <c r="V524" i="1"/>
  <c r="V520" i="1"/>
  <c r="W520" i="1"/>
  <c r="V514" i="1"/>
  <c r="W514" i="1"/>
  <c r="P507" i="1"/>
  <c r="R507" i="1"/>
  <c r="V507" i="1"/>
  <c r="P475" i="1"/>
  <c r="R475" i="1"/>
  <c r="V475" i="1"/>
  <c r="V658" i="1"/>
  <c r="W658" i="1"/>
  <c r="W656" i="1"/>
  <c r="V656" i="1"/>
  <c r="W635" i="1"/>
  <c r="V635" i="1"/>
  <c r="V622" i="1"/>
  <c r="W622" i="1"/>
  <c r="P612" i="1"/>
  <c r="R612" i="1"/>
  <c r="V612" i="1"/>
  <c r="V606" i="1"/>
  <c r="W606" i="1"/>
  <c r="W588" i="1"/>
  <c r="V588" i="1"/>
  <c r="V586" i="1"/>
  <c r="W586" i="1"/>
  <c r="V574" i="1"/>
  <c r="W574" i="1"/>
  <c r="W563" i="1"/>
  <c r="V563" i="1"/>
  <c r="V542" i="1"/>
  <c r="W542" i="1"/>
  <c r="V470" i="1"/>
  <c r="W470" i="1"/>
  <c r="P456" i="1"/>
  <c r="R456" i="1"/>
  <c r="V456" i="1"/>
  <c r="W434" i="1"/>
  <c r="V434" i="1"/>
  <c r="V431" i="1"/>
  <c r="W431" i="1"/>
  <c r="V411" i="1"/>
  <c r="W411" i="1"/>
  <c r="W406" i="1"/>
  <c r="V406" i="1"/>
  <c r="P400" i="1"/>
  <c r="R400" i="1"/>
  <c r="V400" i="1"/>
  <c r="W394" i="1"/>
  <c r="V394" i="1"/>
  <c r="P386" i="1"/>
  <c r="R386" i="1"/>
  <c r="V386" i="1"/>
  <c r="W382" i="1"/>
  <c r="V382" i="1"/>
  <c r="W858" i="1"/>
  <c r="V851" i="1"/>
  <c r="W842" i="1"/>
  <c r="V835" i="1"/>
  <c r="W826" i="1"/>
  <c r="V819" i="1"/>
  <c r="W810" i="1"/>
  <c r="V803" i="1"/>
  <c r="W794" i="1"/>
  <c r="W786" i="1"/>
  <c r="V786" i="1"/>
  <c r="W782" i="1"/>
  <c r="V782" i="1"/>
  <c r="W778" i="1"/>
  <c r="V778" i="1"/>
  <c r="W774" i="1"/>
  <c r="V774" i="1"/>
  <c r="W770" i="1"/>
  <c r="V770" i="1"/>
  <c r="W766" i="1"/>
  <c r="V766" i="1"/>
  <c r="W762" i="1"/>
  <c r="V762" i="1"/>
  <c r="W758" i="1"/>
  <c r="V758" i="1"/>
  <c r="W754" i="1"/>
  <c r="V754" i="1"/>
  <c r="W750" i="1"/>
  <c r="V750" i="1"/>
  <c r="W746" i="1"/>
  <c r="V746" i="1"/>
  <c r="W742" i="1"/>
  <c r="V742" i="1"/>
  <c r="W738" i="1"/>
  <c r="V738" i="1"/>
  <c r="W734" i="1"/>
  <c r="V734" i="1"/>
  <c r="W730" i="1"/>
  <c r="V730" i="1"/>
  <c r="W726" i="1"/>
  <c r="V726" i="1"/>
  <c r="W722" i="1"/>
  <c r="V722" i="1"/>
  <c r="W718" i="1"/>
  <c r="V718" i="1"/>
  <c r="W714" i="1"/>
  <c r="V714" i="1"/>
  <c r="W710" i="1"/>
  <c r="V710" i="1"/>
  <c r="W706" i="1"/>
  <c r="V706" i="1"/>
  <c r="W702" i="1"/>
  <c r="V702" i="1"/>
  <c r="W698" i="1"/>
  <c r="V698" i="1"/>
  <c r="W694" i="1"/>
  <c r="V694" i="1"/>
  <c r="W690" i="1"/>
  <c r="V690" i="1"/>
  <c r="W686" i="1"/>
  <c r="V686" i="1"/>
  <c r="W682" i="1"/>
  <c r="V682" i="1"/>
  <c r="W678" i="1"/>
  <c r="V678" i="1"/>
  <c r="W674" i="1"/>
  <c r="V674" i="1"/>
  <c r="W670" i="1"/>
  <c r="V670" i="1"/>
  <c r="W666" i="1"/>
  <c r="V666" i="1"/>
  <c r="W662" i="1"/>
  <c r="V662" i="1"/>
  <c r="W646" i="1"/>
  <c r="V643" i="1"/>
  <c r="R643" i="1"/>
  <c r="V642" i="1"/>
  <c r="W642" i="1"/>
  <c r="V641" i="1"/>
  <c r="R641" i="1"/>
  <c r="W640" i="1"/>
  <c r="V640" i="1"/>
  <c r="V637" i="1"/>
  <c r="R637" i="1"/>
  <c r="V628" i="1"/>
  <c r="W608" i="1"/>
  <c r="V608" i="1"/>
  <c r="V576" i="1"/>
  <c r="W576" i="1"/>
  <c r="W571" i="1"/>
  <c r="V571" i="1"/>
  <c r="V565" i="1"/>
  <c r="R565" i="1"/>
  <c r="V551" i="1"/>
  <c r="R551" i="1"/>
  <c r="W539" i="1"/>
  <c r="V539" i="1"/>
  <c r="P532" i="1"/>
  <c r="R532" i="1"/>
  <c r="V532" i="1"/>
  <c r="P503" i="1"/>
  <c r="R503" i="1"/>
  <c r="V503" i="1"/>
  <c r="P493" i="1"/>
  <c r="R493" i="1"/>
  <c r="V493" i="1"/>
  <c r="P473" i="1"/>
  <c r="R473" i="1"/>
  <c r="V473" i="1"/>
  <c r="W471" i="1"/>
  <c r="V471" i="1"/>
  <c r="W599" i="1"/>
  <c r="V599" i="1"/>
  <c r="V596" i="1"/>
  <c r="R596" i="1"/>
  <c r="R576" i="1"/>
  <c r="P564" i="1"/>
  <c r="R564" i="1"/>
  <c r="V564" i="1"/>
  <c r="V559" i="1"/>
  <c r="R559" i="1"/>
  <c r="V555" i="1"/>
  <c r="R555" i="1"/>
  <c r="V538" i="1"/>
  <c r="W538" i="1"/>
  <c r="R536" i="1"/>
  <c r="W531" i="1"/>
  <c r="V531" i="1"/>
  <c r="V528" i="1"/>
  <c r="R528" i="1"/>
  <c r="V522" i="1"/>
  <c r="W522" i="1"/>
  <c r="V521" i="1"/>
  <c r="R521" i="1"/>
  <c r="V512" i="1"/>
  <c r="V506" i="1"/>
  <c r="W506" i="1"/>
  <c r="V505" i="1"/>
  <c r="R505" i="1"/>
  <c r="R504" i="1"/>
  <c r="W499" i="1"/>
  <c r="V499" i="1"/>
  <c r="V489" i="1"/>
  <c r="R489" i="1"/>
  <c r="V478" i="1"/>
  <c r="W478" i="1"/>
  <c r="V477" i="1"/>
  <c r="R477" i="1"/>
  <c r="R476" i="1"/>
  <c r="P467" i="1"/>
  <c r="R467" i="1"/>
  <c r="V467" i="1"/>
  <c r="W458" i="1"/>
  <c r="V458" i="1"/>
  <c r="P450" i="1"/>
  <c r="R450" i="1"/>
  <c r="V450" i="1"/>
  <c r="W446" i="1"/>
  <c r="V446" i="1"/>
  <c r="V439" i="1"/>
  <c r="W439" i="1"/>
  <c r="R410" i="1"/>
  <c r="V399" i="1"/>
  <c r="W399" i="1"/>
  <c r="P392" i="1"/>
  <c r="R392" i="1"/>
  <c r="V392" i="1"/>
  <c r="W615" i="1"/>
  <c r="V615" i="1"/>
  <c r="W603" i="1"/>
  <c r="V603" i="1"/>
  <c r="V578" i="1"/>
  <c r="W578" i="1"/>
  <c r="V552" i="1"/>
  <c r="W552" i="1"/>
  <c r="W547" i="1"/>
  <c r="V547" i="1"/>
  <c r="W535" i="1"/>
  <c r="V535" i="1"/>
  <c r="R512" i="1"/>
  <c r="P500" i="1"/>
  <c r="R500" i="1"/>
  <c r="V500" i="1"/>
  <c r="W495" i="1"/>
  <c r="V495" i="1"/>
  <c r="V494" i="1"/>
  <c r="W494" i="1"/>
  <c r="V435" i="1"/>
  <c r="W435" i="1"/>
  <c r="V415" i="1"/>
  <c r="W415" i="1"/>
  <c r="W579" i="1"/>
  <c r="V579" i="1"/>
  <c r="V568" i="1"/>
  <c r="V554" i="1"/>
  <c r="W554" i="1"/>
  <c r="R552" i="1"/>
  <c r="W515" i="1"/>
  <c r="V515" i="1"/>
  <c r="V504" i="1"/>
  <c r="P472" i="1"/>
  <c r="R472" i="1"/>
  <c r="V472" i="1"/>
  <c r="V459" i="1"/>
  <c r="W459" i="1"/>
  <c r="W454" i="1"/>
  <c r="V454" i="1"/>
  <c r="V447" i="1"/>
  <c r="W447" i="1"/>
  <c r="V427" i="1"/>
  <c r="W427" i="1"/>
  <c r="W422" i="1"/>
  <c r="V422" i="1"/>
  <c r="P416" i="1"/>
  <c r="R416" i="1"/>
  <c r="V416" i="1"/>
  <c r="W410" i="1"/>
  <c r="V410" i="1"/>
  <c r="R458" i="1"/>
  <c r="W438" i="1"/>
  <c r="V438" i="1"/>
  <c r="P432" i="1"/>
  <c r="R432" i="1"/>
  <c r="V432" i="1"/>
  <c r="W426" i="1"/>
  <c r="V426" i="1"/>
  <c r="W414" i="1"/>
  <c r="V414" i="1"/>
  <c r="V407" i="1"/>
  <c r="W407" i="1"/>
  <c r="V395" i="1"/>
  <c r="W395" i="1"/>
  <c r="W390" i="1"/>
  <c r="V390" i="1"/>
  <c r="V383" i="1"/>
  <c r="W383" i="1"/>
  <c r="W487" i="1"/>
  <c r="V487" i="1"/>
  <c r="V476" i="1"/>
  <c r="V462" i="1"/>
  <c r="W462" i="1"/>
  <c r="V455" i="1"/>
  <c r="W455" i="1"/>
  <c r="W430" i="1"/>
  <c r="V430" i="1"/>
  <c r="V423" i="1"/>
  <c r="W423" i="1"/>
  <c r="W398" i="1"/>
  <c r="V398" i="1"/>
  <c r="V391" i="1"/>
  <c r="W391" i="1"/>
  <c r="R455" i="1"/>
  <c r="R447" i="1"/>
  <c r="R439" i="1"/>
  <c r="R431" i="1"/>
  <c r="R423" i="1"/>
  <c r="R415" i="1"/>
  <c r="R407" i="1"/>
  <c r="R399" i="1"/>
  <c r="R391" i="1"/>
  <c r="R383" i="1"/>
  <c r="R352" i="1"/>
  <c r="V346" i="1"/>
  <c r="R376" i="1"/>
  <c r="V368" i="1"/>
  <c r="R368" i="1"/>
  <c r="R369" i="1"/>
  <c r="R345" i="1"/>
  <c r="V358" i="1"/>
  <c r="R356" i="1"/>
  <c r="R374" i="1"/>
  <c r="R350" i="1"/>
  <c r="V374" i="1"/>
  <c r="R372" i="1"/>
  <c r="V362" i="1"/>
  <c r="R362" i="1"/>
  <c r="V350" i="1"/>
  <c r="R348" i="1"/>
  <c r="W370" i="1"/>
  <c r="R370" i="1"/>
  <c r="R360" i="1"/>
  <c r="R358" i="1"/>
  <c r="W346" i="1"/>
  <c r="R346" i="1"/>
  <c r="R366" i="1"/>
  <c r="V376" i="1"/>
  <c r="V366" i="1"/>
  <c r="R364" i="1"/>
  <c r="V360" i="1"/>
  <c r="V352" i="1"/>
  <c r="R361" i="1"/>
  <c r="R353" i="1"/>
  <c r="W374" i="1"/>
  <c r="V372" i="1"/>
  <c r="W366" i="1"/>
  <c r="V364" i="1"/>
  <c r="W358" i="1"/>
  <c r="V356" i="1"/>
  <c r="W350" i="1"/>
  <c r="V348" i="1"/>
  <c r="V354" i="1"/>
  <c r="R354" i="1"/>
  <c r="R373" i="1"/>
  <c r="R365" i="1"/>
  <c r="R357" i="1"/>
  <c r="R349" i="1"/>
  <c r="V375" i="1"/>
  <c r="R375" i="1"/>
  <c r="V371" i="1"/>
  <c r="R371" i="1"/>
  <c r="V367" i="1"/>
  <c r="R367" i="1"/>
  <c r="V363" i="1"/>
  <c r="R363" i="1"/>
  <c r="V359" i="1"/>
  <c r="R359" i="1"/>
  <c r="V355" i="1"/>
  <c r="R355" i="1"/>
  <c r="V351" i="1"/>
  <c r="R351" i="1"/>
  <c r="V347" i="1"/>
  <c r="R347" i="1"/>
  <c r="V373" i="1"/>
  <c r="V369" i="1"/>
  <c r="V365" i="1"/>
  <c r="V361" i="1"/>
  <c r="V357" i="1"/>
  <c r="V353" i="1"/>
  <c r="V349" i="1"/>
  <c r="V345" i="1"/>
  <c r="X107" i="1" l="1"/>
  <c r="Z15" i="1"/>
  <c r="Z16" i="1"/>
  <c r="Z17" i="1"/>
  <c r="Z18" i="1"/>
  <c r="Z19" i="1"/>
  <c r="Z20" i="1"/>
  <c r="Z21" i="1"/>
  <c r="Z22" i="1"/>
  <c r="Z32" i="1"/>
  <c r="Z23" i="1"/>
  <c r="Z24" i="1"/>
  <c r="Z25" i="1"/>
  <c r="Z26" i="1"/>
  <c r="Z27" i="1"/>
  <c r="Z28" i="1"/>
  <c r="Z29" i="1"/>
  <c r="Z30" i="1"/>
  <c r="Z31" i="1"/>
  <c r="Z33" i="1"/>
  <c r="Z34" i="1"/>
  <c r="Z35" i="1"/>
  <c r="Z36" i="1"/>
  <c r="Z37" i="1"/>
  <c r="Z38" i="1"/>
  <c r="Z39" i="1"/>
  <c r="Z40" i="1"/>
  <c r="Z41" i="1"/>
  <c r="Z42" i="1"/>
  <c r="Z43" i="1"/>
  <c r="Z44" i="1"/>
  <c r="Z45" i="1"/>
  <c r="Z46" i="1"/>
  <c r="Z47" i="1"/>
  <c r="Z48" i="1"/>
  <c r="Z49" i="1"/>
  <c r="Z50" i="1"/>
  <c r="Z51" i="1"/>
  <c r="Z52" i="1"/>
  <c r="Z53" i="1"/>
  <c r="Z54" i="1"/>
  <c r="Z55" i="1"/>
  <c r="Z56" i="1"/>
  <c r="Z57" i="1"/>
  <c r="Z58" i="1"/>
  <c r="Z59" i="1"/>
  <c r="Z60" i="1"/>
  <c r="Z61" i="1"/>
  <c r="Z62" i="1"/>
  <c r="Z63" i="1"/>
  <c r="Z64" i="1"/>
  <c r="Z65" i="1"/>
  <c r="Z66" i="1"/>
  <c r="Z67" i="1"/>
  <c r="Z68" i="1"/>
  <c r="Z69" i="1"/>
  <c r="Z70" i="1"/>
  <c r="Z71" i="1"/>
  <c r="Z72" i="1"/>
  <c r="Z73" i="1"/>
  <c r="Z74" i="1"/>
  <c r="Z75" i="1"/>
  <c r="Z76" i="1"/>
  <c r="Z77" i="1"/>
  <c r="Z78" i="1"/>
  <c r="Z79" i="1"/>
  <c r="Z80" i="1"/>
  <c r="Z81" i="1"/>
  <c r="Z82" i="1"/>
  <c r="Z83" i="1"/>
  <c r="Z84" i="1"/>
  <c r="Z85" i="1"/>
  <c r="Z86" i="1"/>
  <c r="Z87" i="1"/>
  <c r="Z88" i="1"/>
  <c r="Z89" i="1"/>
  <c r="Z90" i="1"/>
  <c r="Z110" i="1"/>
  <c r="Z91" i="1"/>
  <c r="Z92" i="1"/>
  <c r="Z93" i="1"/>
  <c r="Z94" i="1"/>
  <c r="Z95" i="1"/>
  <c r="Z96" i="1"/>
  <c r="Z97" i="1"/>
  <c r="Z98" i="1"/>
  <c r="Z99" i="1"/>
  <c r="Z100" i="1"/>
  <c r="Z101" i="1"/>
  <c r="Z102" i="1"/>
  <c r="Z103" i="1"/>
  <c r="Z104" i="1"/>
  <c r="Z105" i="1"/>
  <c r="Z106" i="1"/>
  <c r="Z107" i="1"/>
  <c r="Z108" i="1"/>
  <c r="Z109" i="1"/>
  <c r="Z111" i="1"/>
  <c r="Z112" i="1"/>
  <c r="Z113" i="1"/>
  <c r="Z114" i="1"/>
  <c r="Z115" i="1"/>
  <c r="Z118" i="1"/>
  <c r="Z119" i="1"/>
  <c r="Z116" i="1"/>
  <c r="Z117" i="1"/>
  <c r="Z120" i="1"/>
  <c r="Z121" i="1"/>
  <c r="Z122" i="1"/>
  <c r="Z136" i="1"/>
  <c r="Z123" i="1"/>
  <c r="Z137" i="1"/>
  <c r="Z138" i="1"/>
  <c r="Z124" i="1"/>
  <c r="Z125" i="1"/>
  <c r="Z139" i="1"/>
  <c r="Z126" i="1"/>
  <c r="Z127" i="1"/>
  <c r="Z128" i="1"/>
  <c r="Z129" i="1"/>
  <c r="Z130" i="1"/>
  <c r="Z131" i="1"/>
  <c r="Z132" i="1"/>
  <c r="Z133" i="1"/>
  <c r="Z134" i="1"/>
  <c r="Z135" i="1"/>
  <c r="Z140" i="1"/>
  <c r="Z141" i="1"/>
  <c r="Z142" i="1"/>
  <c r="Z143" i="1"/>
  <c r="Z144" i="1"/>
  <c r="Z145" i="1"/>
  <c r="Z146" i="1"/>
  <c r="Z147" i="1"/>
  <c r="Z148" i="1"/>
  <c r="Z149" i="1"/>
  <c r="Z150" i="1"/>
  <c r="Z151" i="1"/>
  <c r="Z152" i="1"/>
  <c r="Z153" i="1"/>
  <c r="Z154" i="1"/>
  <c r="Z155" i="1"/>
  <c r="Z156" i="1"/>
  <c r="Z187" i="1"/>
  <c r="Z188" i="1"/>
  <c r="Z183" i="1"/>
  <c r="Z184" i="1"/>
  <c r="Z185" i="1"/>
  <c r="Z186" i="1"/>
  <c r="Z157" i="1"/>
  <c r="Z158" i="1"/>
  <c r="Z159" i="1"/>
  <c r="Z160" i="1"/>
  <c r="Z161" i="1"/>
  <c r="Z162" i="1"/>
  <c r="Z163" i="1"/>
  <c r="Z164" i="1"/>
  <c r="Z165" i="1"/>
  <c r="Z166" i="1"/>
  <c r="Z167" i="1"/>
  <c r="Z168" i="1"/>
  <c r="Z169" i="1"/>
  <c r="Z170" i="1"/>
  <c r="Z189" i="1"/>
  <c r="Z190" i="1"/>
  <c r="Z171" i="1"/>
  <c r="Z191" i="1"/>
  <c r="Z172" i="1"/>
  <c r="Z173" i="1"/>
  <c r="Z174" i="1"/>
  <c r="Z175" i="1"/>
  <c r="Z176" i="1"/>
  <c r="Z177" i="1"/>
  <c r="Z178" i="1"/>
  <c r="Z179" i="1"/>
  <c r="Z180" i="1"/>
  <c r="Z181" i="1"/>
  <c r="Z182" i="1"/>
  <c r="Z192" i="1"/>
  <c r="Z193" i="1"/>
  <c r="Z194" i="1"/>
  <c r="Z195" i="1"/>
  <c r="Z208" i="1"/>
  <c r="Z196" i="1"/>
  <c r="Z209" i="1"/>
  <c r="Z197" i="1"/>
  <c r="Z198" i="1"/>
  <c r="Z199" i="1"/>
  <c r="Z200" i="1"/>
  <c r="Z201" i="1"/>
  <c r="Z202" i="1"/>
  <c r="Z210" i="1"/>
  <c r="Z203" i="1"/>
  <c r="Z211" i="1"/>
  <c r="Z212" i="1"/>
  <c r="Z204" i="1"/>
  <c r="Z205" i="1"/>
  <c r="Z206" i="1"/>
  <c r="Z207" i="1"/>
  <c r="Z213" i="1"/>
  <c r="Z214" i="1"/>
  <c r="Z215" i="1"/>
  <c r="Z216" i="1"/>
  <c r="Z217" i="1"/>
  <c r="Z218" i="1"/>
  <c r="Z219" i="1"/>
  <c r="Z220" i="1"/>
  <c r="Z221" i="1"/>
  <c r="Z222" i="1"/>
  <c r="Z223" i="1"/>
  <c r="Z224" i="1"/>
  <c r="Z225" i="1"/>
  <c r="Z226" i="1"/>
  <c r="Z227" i="1"/>
  <c r="Z228" i="1"/>
  <c r="Z229" i="1"/>
  <c r="Z230" i="1"/>
  <c r="Z231" i="1"/>
  <c r="Z232" i="1"/>
  <c r="Z233" i="1"/>
  <c r="Z234" i="1"/>
  <c r="Z235" i="1"/>
  <c r="Z236" i="1"/>
  <c r="Z237" i="1"/>
  <c r="Z242" i="1"/>
  <c r="Z243" i="1"/>
  <c r="Z238" i="1"/>
  <c r="Z244" i="1"/>
  <c r="Z245" i="1"/>
  <c r="Z246" i="1"/>
  <c r="Z247" i="1"/>
  <c r="Z248" i="1"/>
  <c r="Z239" i="1"/>
  <c r="Z240" i="1"/>
  <c r="Z249" i="1"/>
  <c r="Z241" i="1"/>
  <c r="Z250" i="1"/>
  <c r="Z251" i="1"/>
  <c r="Z252" i="1"/>
  <c r="Z253" i="1"/>
  <c r="Z254" i="1"/>
  <c r="Z255" i="1"/>
  <c r="Z256" i="1"/>
  <c r="Z257" i="1"/>
  <c r="Z258" i="1"/>
  <c r="Z259" i="1"/>
  <c r="Z260" i="1"/>
  <c r="Z261" i="1"/>
  <c r="Z262" i="1"/>
  <c r="Z263" i="1"/>
  <c r="Z264" i="1"/>
  <c r="Z265" i="1"/>
  <c r="Z266" i="1"/>
  <c r="Z267" i="1"/>
  <c r="Z274" i="1"/>
  <c r="Z275" i="1"/>
  <c r="Z268" i="1"/>
  <c r="Z269" i="1"/>
  <c r="Z270" i="1"/>
  <c r="Z271" i="1"/>
  <c r="Z272" i="1"/>
  <c r="Z273" i="1"/>
  <c r="Z276" i="1"/>
  <c r="Z277" i="1"/>
  <c r="Z278" i="1"/>
  <c r="Z279" i="1"/>
  <c r="Z280" i="1"/>
  <c r="Z281" i="1"/>
  <c r="Z282" i="1"/>
  <c r="Z283" i="1"/>
  <c r="Z284" i="1"/>
  <c r="Z285" i="1"/>
  <c r="Z286" i="1"/>
  <c r="Z287" i="1"/>
  <c r="Z288" i="1"/>
  <c r="Z289" i="1"/>
  <c r="Z290" i="1"/>
  <c r="Z291" i="1"/>
  <c r="Z295" i="1"/>
  <c r="Z296" i="1"/>
  <c r="Z292" i="1"/>
  <c r="Z293" i="1"/>
  <c r="Z294" i="1"/>
  <c r="Z297" i="1"/>
  <c r="Z298" i="1"/>
  <c r="Z299" i="1"/>
  <c r="Z300" i="1"/>
  <c r="Z301" i="1"/>
  <c r="Z302" i="1"/>
  <c r="Z303" i="1"/>
  <c r="Z304" i="1"/>
  <c r="Z305" i="1"/>
  <c r="Z306" i="1"/>
  <c r="Z307" i="1"/>
  <c r="Z308" i="1"/>
  <c r="Z309" i="1"/>
  <c r="Z310" i="1"/>
  <c r="Z311" i="1"/>
  <c r="Z312" i="1"/>
  <c r="Z313" i="1"/>
  <c r="Z314" i="1"/>
  <c r="Z315" i="1"/>
  <c r="Z316" i="1"/>
  <c r="Z317" i="1"/>
  <c r="Z318" i="1"/>
  <c r="Z319" i="1"/>
  <c r="Z320" i="1"/>
  <c r="Z321" i="1"/>
  <c r="Z322" i="1"/>
  <c r="Z323" i="1"/>
  <c r="Z324" i="1"/>
  <c r="Z325" i="1"/>
  <c r="Z326" i="1"/>
  <c r="Z327" i="1"/>
  <c r="Z328" i="1"/>
  <c r="Z329" i="1"/>
  <c r="Z330" i="1"/>
  <c r="Z331" i="1"/>
  <c r="Z332" i="1"/>
  <c r="Z333" i="1"/>
  <c r="Z334" i="1"/>
  <c r="Z335" i="1"/>
  <c r="Z336" i="1"/>
  <c r="Z337" i="1"/>
  <c r="Z338" i="1"/>
  <c r="Z339" i="1"/>
  <c r="Z340" i="1"/>
  <c r="Z341" i="1"/>
  <c r="AB16" i="1"/>
  <c r="AB17" i="1"/>
  <c r="AB18" i="1"/>
  <c r="AB19" i="1"/>
  <c r="AB20" i="1"/>
  <c r="AB21" i="1"/>
  <c r="AB22" i="1"/>
  <c r="AB32" i="1"/>
  <c r="AB23" i="1"/>
  <c r="AB24" i="1"/>
  <c r="AB25" i="1"/>
  <c r="AB26" i="1"/>
  <c r="AB27" i="1"/>
  <c r="AB28" i="1"/>
  <c r="AB29" i="1"/>
  <c r="AB30" i="1"/>
  <c r="AB31" i="1"/>
  <c r="AB33" i="1"/>
  <c r="AB34" i="1"/>
  <c r="AB35" i="1"/>
  <c r="AB36" i="1"/>
  <c r="AB37" i="1"/>
  <c r="AB38" i="1"/>
  <c r="AB39" i="1"/>
  <c r="AB40" i="1"/>
  <c r="AB41" i="1"/>
  <c r="AB42" i="1"/>
  <c r="AB43" i="1"/>
  <c r="AB44" i="1"/>
  <c r="AB45" i="1"/>
  <c r="AB46" i="1"/>
  <c r="AB47" i="1"/>
  <c r="AB48" i="1"/>
  <c r="AB49" i="1"/>
  <c r="AB50" i="1"/>
  <c r="AB51" i="1"/>
  <c r="AB52" i="1"/>
  <c r="AB53" i="1"/>
  <c r="AB54" i="1"/>
  <c r="AB55" i="1"/>
  <c r="AB56" i="1"/>
  <c r="AB57" i="1"/>
  <c r="AB58" i="1"/>
  <c r="AB59" i="1"/>
  <c r="AB60" i="1"/>
  <c r="AB61" i="1"/>
  <c r="AB62" i="1"/>
  <c r="AB63" i="1"/>
  <c r="AB64" i="1"/>
  <c r="AB65" i="1"/>
  <c r="AB66" i="1"/>
  <c r="AB67" i="1"/>
  <c r="AB68" i="1"/>
  <c r="AB69" i="1"/>
  <c r="AB70" i="1"/>
  <c r="AB71" i="1"/>
  <c r="AB72" i="1"/>
  <c r="AB73" i="1"/>
  <c r="AB74" i="1"/>
  <c r="AB75" i="1"/>
  <c r="AB76" i="1"/>
  <c r="AB77" i="1"/>
  <c r="AB78" i="1"/>
  <c r="AB79" i="1"/>
  <c r="AB80" i="1"/>
  <c r="AB81" i="1"/>
  <c r="AB82" i="1"/>
  <c r="AB83" i="1"/>
  <c r="AB84" i="1"/>
  <c r="AB85" i="1"/>
  <c r="AB86" i="1"/>
  <c r="AB87" i="1"/>
  <c r="AB88" i="1"/>
  <c r="AB89" i="1"/>
  <c r="AB90" i="1"/>
  <c r="AB110" i="1"/>
  <c r="AB91" i="1"/>
  <c r="AB92" i="1"/>
  <c r="AB93" i="1"/>
  <c r="AB94" i="1"/>
  <c r="AB95" i="1"/>
  <c r="AB96" i="1"/>
  <c r="AB97" i="1"/>
  <c r="AB98" i="1"/>
  <c r="AB99" i="1"/>
  <c r="AB100" i="1"/>
  <c r="AB101" i="1"/>
  <c r="AB102" i="1"/>
  <c r="AB103" i="1"/>
  <c r="AB104" i="1"/>
  <c r="AB105" i="1"/>
  <c r="AB106" i="1"/>
  <c r="AB107" i="1"/>
  <c r="AB108" i="1"/>
  <c r="AB109" i="1"/>
  <c r="AB111" i="1"/>
  <c r="AB112" i="1"/>
  <c r="AB113" i="1"/>
  <c r="AB114" i="1"/>
  <c r="AB115" i="1"/>
  <c r="AB118" i="1"/>
  <c r="AB119" i="1"/>
  <c r="AB116" i="1"/>
  <c r="AB117" i="1"/>
  <c r="AB120" i="1"/>
  <c r="AB121" i="1"/>
  <c r="AB122" i="1"/>
  <c r="AB136" i="1"/>
  <c r="AB123" i="1"/>
  <c r="AB137" i="1"/>
  <c r="AB138" i="1"/>
  <c r="AB124" i="1"/>
  <c r="AB125" i="1"/>
  <c r="AB139" i="1"/>
  <c r="AB126" i="1"/>
  <c r="AB127" i="1"/>
  <c r="AB128" i="1"/>
  <c r="AB129" i="1"/>
  <c r="AB130" i="1"/>
  <c r="AB131" i="1"/>
  <c r="AB132" i="1"/>
  <c r="AB133" i="1"/>
  <c r="AB134" i="1"/>
  <c r="AB135" i="1"/>
  <c r="AB140" i="1"/>
  <c r="AB141" i="1"/>
  <c r="AB142" i="1"/>
  <c r="AB143" i="1"/>
  <c r="AB144" i="1"/>
  <c r="AB145" i="1"/>
  <c r="AB146" i="1"/>
  <c r="AB147" i="1"/>
  <c r="AB148" i="1"/>
  <c r="AB149" i="1"/>
  <c r="AB150" i="1"/>
  <c r="AB151" i="1"/>
  <c r="AB152" i="1"/>
  <c r="AB153" i="1"/>
  <c r="AB154" i="1"/>
  <c r="AB155" i="1"/>
  <c r="AB156" i="1"/>
  <c r="AB187" i="1"/>
  <c r="AB188" i="1"/>
  <c r="AB183" i="1"/>
  <c r="AB184" i="1"/>
  <c r="AB185" i="1"/>
  <c r="AB186" i="1"/>
  <c r="AB157" i="1"/>
  <c r="AB158" i="1"/>
  <c r="AB159" i="1"/>
  <c r="AB160" i="1"/>
  <c r="AB161" i="1"/>
  <c r="AB162" i="1"/>
  <c r="AB163" i="1"/>
  <c r="AB164" i="1"/>
  <c r="AB165" i="1"/>
  <c r="AB166" i="1"/>
  <c r="AB167" i="1"/>
  <c r="AB168" i="1"/>
  <c r="AB169" i="1"/>
  <c r="AB170" i="1"/>
  <c r="AB189" i="1"/>
  <c r="AB190" i="1"/>
  <c r="AB171" i="1"/>
  <c r="AB191" i="1"/>
  <c r="AB172" i="1"/>
  <c r="AB173" i="1"/>
  <c r="AB174" i="1"/>
  <c r="AB175" i="1"/>
  <c r="AB176" i="1"/>
  <c r="AB177" i="1"/>
  <c r="AB178" i="1"/>
  <c r="AB179" i="1"/>
  <c r="AB180" i="1"/>
  <c r="AB181" i="1"/>
  <c r="AB182" i="1"/>
  <c r="AB192" i="1"/>
  <c r="AB193" i="1"/>
  <c r="AB194" i="1"/>
  <c r="AB195" i="1"/>
  <c r="AB208" i="1"/>
  <c r="AB196" i="1"/>
  <c r="AB209" i="1"/>
  <c r="AB197" i="1"/>
  <c r="AB198" i="1"/>
  <c r="AB199" i="1"/>
  <c r="AB200" i="1"/>
  <c r="AB201" i="1"/>
  <c r="AB202" i="1"/>
  <c r="AB210" i="1"/>
  <c r="AB203" i="1"/>
  <c r="AB211" i="1"/>
  <c r="AB212" i="1"/>
  <c r="AB204" i="1"/>
  <c r="AB205" i="1"/>
  <c r="AB206" i="1"/>
  <c r="AB207" i="1"/>
  <c r="AB213" i="1"/>
  <c r="AB214" i="1"/>
  <c r="AB215" i="1"/>
  <c r="AB216" i="1"/>
  <c r="AB217" i="1"/>
  <c r="AB218" i="1"/>
  <c r="AB219" i="1"/>
  <c r="AB220" i="1"/>
  <c r="AB221" i="1"/>
  <c r="AB222" i="1"/>
  <c r="AB223" i="1"/>
  <c r="AB224" i="1"/>
  <c r="AB225" i="1"/>
  <c r="AB226" i="1"/>
  <c r="AB227" i="1"/>
  <c r="AB228" i="1"/>
  <c r="AB229" i="1"/>
  <c r="AB230" i="1"/>
  <c r="AB231" i="1"/>
  <c r="AB232" i="1"/>
  <c r="AB233" i="1"/>
  <c r="AB234" i="1"/>
  <c r="AB235" i="1"/>
  <c r="AB236" i="1"/>
  <c r="AB237" i="1"/>
  <c r="AB242" i="1"/>
  <c r="AB243" i="1"/>
  <c r="AB238" i="1"/>
  <c r="AB244" i="1"/>
  <c r="AB245" i="1"/>
  <c r="AB246" i="1"/>
  <c r="AB247" i="1"/>
  <c r="AB248" i="1"/>
  <c r="AB239" i="1"/>
  <c r="AB240" i="1"/>
  <c r="AB249" i="1"/>
  <c r="AB241" i="1"/>
  <c r="AB250" i="1"/>
  <c r="AB251" i="1"/>
  <c r="AB252" i="1"/>
  <c r="AB253" i="1"/>
  <c r="AB254" i="1"/>
  <c r="AB255" i="1"/>
  <c r="AB256" i="1"/>
  <c r="AB257" i="1"/>
  <c r="AB258" i="1"/>
  <c r="AB259" i="1"/>
  <c r="AB260" i="1"/>
  <c r="AB261" i="1"/>
  <c r="AB262" i="1"/>
  <c r="AB263" i="1"/>
  <c r="AB264" i="1"/>
  <c r="AB265" i="1"/>
  <c r="AB266" i="1"/>
  <c r="AB267" i="1"/>
  <c r="AB274" i="1"/>
  <c r="AB275" i="1"/>
  <c r="AB268" i="1"/>
  <c r="AB269" i="1"/>
  <c r="AB270" i="1"/>
  <c r="AB271" i="1"/>
  <c r="AB272" i="1"/>
  <c r="AB273" i="1"/>
  <c r="AB276" i="1"/>
  <c r="AB277" i="1"/>
  <c r="AB278" i="1"/>
  <c r="AB279" i="1"/>
  <c r="AB280" i="1"/>
  <c r="AB281" i="1"/>
  <c r="AB282" i="1"/>
  <c r="AB283" i="1"/>
  <c r="AB284" i="1"/>
  <c r="AB285" i="1"/>
  <c r="AB286" i="1"/>
  <c r="AB287" i="1"/>
  <c r="AB288" i="1"/>
  <c r="AB289" i="1"/>
  <c r="AB290" i="1"/>
  <c r="AB291" i="1"/>
  <c r="AB295" i="1"/>
  <c r="AB296" i="1"/>
  <c r="AB292" i="1"/>
  <c r="AB293" i="1"/>
  <c r="AB294" i="1"/>
  <c r="AB297" i="1"/>
  <c r="AB298" i="1"/>
  <c r="AB299" i="1"/>
  <c r="AB300" i="1"/>
  <c r="AB301" i="1"/>
  <c r="AB302" i="1"/>
  <c r="AB303" i="1"/>
  <c r="AB304" i="1"/>
  <c r="AB305" i="1"/>
  <c r="AB306" i="1"/>
  <c r="AB307" i="1"/>
  <c r="AB308" i="1"/>
  <c r="AB309" i="1"/>
  <c r="AB310" i="1"/>
  <c r="AB311" i="1"/>
  <c r="AB312" i="1"/>
  <c r="AB313" i="1"/>
  <c r="AB314" i="1"/>
  <c r="AB315" i="1"/>
  <c r="AB316" i="1"/>
  <c r="AB317" i="1"/>
  <c r="AB318" i="1"/>
  <c r="AB319" i="1"/>
  <c r="AB320" i="1"/>
  <c r="AB321" i="1"/>
  <c r="AB322" i="1"/>
  <c r="AB323" i="1"/>
  <c r="AB324" i="1"/>
  <c r="AB325" i="1"/>
  <c r="AB326" i="1"/>
  <c r="AB327" i="1"/>
  <c r="AB328" i="1"/>
  <c r="AB329" i="1"/>
  <c r="AB330" i="1"/>
  <c r="AB331" i="1"/>
  <c r="AB332" i="1"/>
  <c r="AB333" i="1"/>
  <c r="AB334" i="1"/>
  <c r="AB335" i="1"/>
  <c r="AB336" i="1"/>
  <c r="AB337" i="1"/>
  <c r="AB338" i="1"/>
  <c r="AB339" i="1"/>
  <c r="AB340" i="1"/>
  <c r="AB341" i="1"/>
  <c r="AB15" i="1"/>
  <c r="L283" i="1" l="1"/>
  <c r="F338" i="1"/>
  <c r="F116" i="1"/>
  <c r="F123" i="1" l="1"/>
  <c r="F45" i="1" l="1"/>
  <c r="D121" i="1"/>
  <c r="N94" i="1" l="1"/>
  <c r="O94" i="1"/>
  <c r="Y94" i="1" s="1"/>
  <c r="Q94" i="1"/>
  <c r="AA94" i="1" s="1"/>
  <c r="S94" i="1"/>
  <c r="T94" i="1"/>
  <c r="U94" i="1"/>
  <c r="AC94" i="1" s="1"/>
  <c r="N290" i="1"/>
  <c r="O290" i="1"/>
  <c r="Y290" i="1" s="1"/>
  <c r="Q290" i="1"/>
  <c r="AA290" i="1" s="1"/>
  <c r="S290" i="1"/>
  <c r="T290" i="1"/>
  <c r="U290" i="1"/>
  <c r="AC290" i="1" s="1"/>
  <c r="F184" i="1"/>
  <c r="F183" i="1"/>
  <c r="F110" i="1"/>
  <c r="F333" i="1"/>
  <c r="P94" i="1" l="1"/>
  <c r="X94" i="1"/>
  <c r="A94" i="1" s="1"/>
  <c r="P290" i="1"/>
  <c r="X290" i="1"/>
  <c r="A290" i="1" s="1"/>
  <c r="R94" i="1"/>
  <c r="O110" i="1"/>
  <c r="Y110" i="1" s="1"/>
  <c r="R290" i="1"/>
  <c r="O184" i="1"/>
  <c r="Y184" i="1" s="1"/>
  <c r="N333" i="1"/>
  <c r="T333" i="1"/>
  <c r="W290" i="1"/>
  <c r="V290" i="1"/>
  <c r="W94" i="1"/>
  <c r="V94" i="1"/>
  <c r="Q333" i="1"/>
  <c r="AA333" i="1" s="1"/>
  <c r="N184" i="1"/>
  <c r="O333" i="1"/>
  <c r="Y333" i="1" s="1"/>
  <c r="S184" i="1"/>
  <c r="U184" i="1"/>
  <c r="AC184" i="1" s="1"/>
  <c r="U110" i="1"/>
  <c r="AC110" i="1" s="1"/>
  <c r="S110" i="1"/>
  <c r="N110" i="1"/>
  <c r="T110" i="1"/>
  <c r="Q110" i="1"/>
  <c r="AA110" i="1" s="1"/>
  <c r="T184" i="1"/>
  <c r="Q184" i="1"/>
  <c r="AA184" i="1" s="1"/>
  <c r="U333" i="1"/>
  <c r="AC333" i="1" s="1"/>
  <c r="S333" i="1"/>
  <c r="I341" i="1"/>
  <c r="F78" i="1"/>
  <c r="D78" i="1"/>
  <c r="I154" i="1"/>
  <c r="N36" i="1"/>
  <c r="O36" i="1"/>
  <c r="Y36" i="1" s="1"/>
  <c r="Q36" i="1"/>
  <c r="AA36" i="1" s="1"/>
  <c r="S36" i="1"/>
  <c r="T36" i="1"/>
  <c r="U36" i="1"/>
  <c r="AC36" i="1" s="1"/>
  <c r="I295" i="1"/>
  <c r="F137" i="1"/>
  <c r="N204" i="1"/>
  <c r="O204" i="1"/>
  <c r="Y204" i="1" s="1"/>
  <c r="Q204" i="1"/>
  <c r="AA204" i="1" s="1"/>
  <c r="S204" i="1"/>
  <c r="T204" i="1"/>
  <c r="U204" i="1"/>
  <c r="AC204" i="1" s="1"/>
  <c r="N200" i="1"/>
  <c r="O200" i="1"/>
  <c r="Y200" i="1" s="1"/>
  <c r="Q200" i="1"/>
  <c r="AA200" i="1" s="1"/>
  <c r="S200" i="1"/>
  <c r="T200" i="1"/>
  <c r="U200" i="1"/>
  <c r="AC200" i="1" s="1"/>
  <c r="N203" i="1"/>
  <c r="O203" i="1"/>
  <c r="Y203" i="1" s="1"/>
  <c r="Q203" i="1"/>
  <c r="AA203" i="1" s="1"/>
  <c r="S203" i="1"/>
  <c r="T203" i="1"/>
  <c r="U203" i="1"/>
  <c r="AC203" i="1" s="1"/>
  <c r="N202" i="1"/>
  <c r="O202" i="1"/>
  <c r="Y202" i="1" s="1"/>
  <c r="Q202" i="1"/>
  <c r="AA202" i="1" s="1"/>
  <c r="S202" i="1"/>
  <c r="T202" i="1"/>
  <c r="U202" i="1"/>
  <c r="AC202" i="1" s="1"/>
  <c r="N201" i="1"/>
  <c r="O201" i="1"/>
  <c r="Y201" i="1" s="1"/>
  <c r="Q201" i="1"/>
  <c r="AA201" i="1" s="1"/>
  <c r="S201" i="1"/>
  <c r="T201" i="1"/>
  <c r="U201" i="1"/>
  <c r="AC201" i="1" s="1"/>
  <c r="N199" i="1"/>
  <c r="O199" i="1"/>
  <c r="Y199" i="1" s="1"/>
  <c r="Q199" i="1"/>
  <c r="AA199" i="1" s="1"/>
  <c r="S199" i="1"/>
  <c r="T199" i="1"/>
  <c r="U199" i="1"/>
  <c r="AC199" i="1" s="1"/>
  <c r="N198" i="1"/>
  <c r="O198" i="1"/>
  <c r="Y198" i="1" s="1"/>
  <c r="Q198" i="1"/>
  <c r="AA198" i="1" s="1"/>
  <c r="S198" i="1"/>
  <c r="T198" i="1"/>
  <c r="U198" i="1"/>
  <c r="AC198" i="1" s="1"/>
  <c r="N197" i="1"/>
  <c r="O197" i="1"/>
  <c r="Y197" i="1" s="1"/>
  <c r="Q197" i="1"/>
  <c r="AA197" i="1" s="1"/>
  <c r="S197" i="1"/>
  <c r="T197" i="1"/>
  <c r="U197" i="1"/>
  <c r="AC197" i="1" s="1"/>
  <c r="N47" i="1"/>
  <c r="O47" i="1"/>
  <c r="Y47" i="1" s="1"/>
  <c r="Q47" i="1"/>
  <c r="AA47" i="1" s="1"/>
  <c r="S47" i="1"/>
  <c r="T47" i="1"/>
  <c r="U47" i="1"/>
  <c r="AC47" i="1" s="1"/>
  <c r="N48" i="1"/>
  <c r="O48" i="1"/>
  <c r="Y48" i="1" s="1"/>
  <c r="Q48" i="1"/>
  <c r="AA48" i="1" s="1"/>
  <c r="S48" i="1"/>
  <c r="T48" i="1"/>
  <c r="U48" i="1"/>
  <c r="AC48" i="1" s="1"/>
  <c r="N51" i="1"/>
  <c r="O51" i="1"/>
  <c r="Y51" i="1" s="1"/>
  <c r="Q51" i="1"/>
  <c r="AA51" i="1" s="1"/>
  <c r="S51" i="1"/>
  <c r="T51" i="1"/>
  <c r="U51" i="1"/>
  <c r="AC51" i="1" s="1"/>
  <c r="N50" i="1"/>
  <c r="O50" i="1"/>
  <c r="Y50" i="1" s="1"/>
  <c r="Q50" i="1"/>
  <c r="AA50" i="1" s="1"/>
  <c r="S50" i="1"/>
  <c r="T50" i="1"/>
  <c r="U50" i="1"/>
  <c r="AC50" i="1" s="1"/>
  <c r="N46" i="1"/>
  <c r="O46" i="1"/>
  <c r="Y46" i="1" s="1"/>
  <c r="Q46" i="1"/>
  <c r="AA46" i="1" s="1"/>
  <c r="S46" i="1"/>
  <c r="T46" i="1"/>
  <c r="U46" i="1"/>
  <c r="AC46" i="1" s="1"/>
  <c r="N71" i="1"/>
  <c r="O71" i="1"/>
  <c r="Y71" i="1" s="1"/>
  <c r="Q71" i="1"/>
  <c r="AA71" i="1" s="1"/>
  <c r="S71" i="1"/>
  <c r="T71" i="1"/>
  <c r="U71" i="1"/>
  <c r="AC71" i="1" s="1"/>
  <c r="N70" i="1"/>
  <c r="O70" i="1"/>
  <c r="Y70" i="1" s="1"/>
  <c r="Q70" i="1"/>
  <c r="AA70" i="1" s="1"/>
  <c r="S70" i="1"/>
  <c r="T70" i="1"/>
  <c r="U70" i="1"/>
  <c r="AC70" i="1" s="1"/>
  <c r="N67" i="1"/>
  <c r="O67" i="1"/>
  <c r="Y67" i="1" s="1"/>
  <c r="Q67" i="1"/>
  <c r="AA67" i="1" s="1"/>
  <c r="S67" i="1"/>
  <c r="T67" i="1"/>
  <c r="U67" i="1"/>
  <c r="AC67" i="1" s="1"/>
  <c r="N68" i="1"/>
  <c r="O68" i="1"/>
  <c r="Y68" i="1" s="1"/>
  <c r="Q68" i="1"/>
  <c r="AA68" i="1" s="1"/>
  <c r="S68" i="1"/>
  <c r="T68" i="1"/>
  <c r="U68" i="1"/>
  <c r="AC68" i="1" s="1"/>
  <c r="N69" i="1"/>
  <c r="O69" i="1"/>
  <c r="Y69" i="1" s="1"/>
  <c r="Q69" i="1"/>
  <c r="AA69" i="1" s="1"/>
  <c r="S69" i="1"/>
  <c r="T69" i="1"/>
  <c r="U69" i="1"/>
  <c r="AC69" i="1" s="1"/>
  <c r="N58" i="1"/>
  <c r="O58" i="1"/>
  <c r="Y58" i="1" s="1"/>
  <c r="Q58" i="1"/>
  <c r="AA58" i="1" s="1"/>
  <c r="S58" i="1"/>
  <c r="T58" i="1"/>
  <c r="U58" i="1"/>
  <c r="AC58" i="1" s="1"/>
  <c r="N56" i="1"/>
  <c r="O56" i="1"/>
  <c r="Y56" i="1" s="1"/>
  <c r="Q56" i="1"/>
  <c r="AA56" i="1" s="1"/>
  <c r="S56" i="1"/>
  <c r="T56" i="1"/>
  <c r="U56" i="1"/>
  <c r="AC56" i="1" s="1"/>
  <c r="N59" i="1"/>
  <c r="O59" i="1"/>
  <c r="Y59" i="1" s="1"/>
  <c r="Q59" i="1"/>
  <c r="AA59" i="1" s="1"/>
  <c r="S59" i="1"/>
  <c r="T59" i="1"/>
  <c r="U59" i="1"/>
  <c r="AC59" i="1" s="1"/>
  <c r="N55" i="1"/>
  <c r="O55" i="1"/>
  <c r="Y55" i="1" s="1"/>
  <c r="Q55" i="1"/>
  <c r="AA55" i="1" s="1"/>
  <c r="S55" i="1"/>
  <c r="T55" i="1"/>
  <c r="U55" i="1"/>
  <c r="AC55" i="1" s="1"/>
  <c r="N61" i="1"/>
  <c r="O61" i="1"/>
  <c r="Y61" i="1" s="1"/>
  <c r="Q61" i="1"/>
  <c r="AA61" i="1" s="1"/>
  <c r="S61" i="1"/>
  <c r="T61" i="1"/>
  <c r="U61" i="1"/>
  <c r="AC61" i="1" s="1"/>
  <c r="N62" i="1"/>
  <c r="O62" i="1"/>
  <c r="Y62" i="1" s="1"/>
  <c r="Q62" i="1"/>
  <c r="AA62" i="1" s="1"/>
  <c r="S62" i="1"/>
  <c r="T62" i="1"/>
  <c r="U62" i="1"/>
  <c r="AC62" i="1" s="1"/>
  <c r="N63" i="1"/>
  <c r="O63" i="1"/>
  <c r="Y63" i="1" s="1"/>
  <c r="Q63" i="1"/>
  <c r="AA63" i="1" s="1"/>
  <c r="S63" i="1"/>
  <c r="T63" i="1"/>
  <c r="U63" i="1"/>
  <c r="AC63" i="1" s="1"/>
  <c r="N52" i="1"/>
  <c r="O52" i="1"/>
  <c r="Y52" i="1" s="1"/>
  <c r="Q52" i="1"/>
  <c r="AA52" i="1" s="1"/>
  <c r="S52" i="1"/>
  <c r="T52" i="1"/>
  <c r="U52" i="1"/>
  <c r="AC52" i="1" s="1"/>
  <c r="N54" i="1"/>
  <c r="O54" i="1"/>
  <c r="Y54" i="1" s="1"/>
  <c r="Q54" i="1"/>
  <c r="AA54" i="1" s="1"/>
  <c r="S54" i="1"/>
  <c r="T54" i="1"/>
  <c r="U54" i="1"/>
  <c r="AC54" i="1" s="1"/>
  <c r="N53" i="1"/>
  <c r="O53" i="1"/>
  <c r="Y53" i="1" s="1"/>
  <c r="Q53" i="1"/>
  <c r="AA53" i="1" s="1"/>
  <c r="S53" i="1"/>
  <c r="T53" i="1"/>
  <c r="U53" i="1"/>
  <c r="AC53" i="1" s="1"/>
  <c r="N64" i="1"/>
  <c r="O64" i="1"/>
  <c r="Y64" i="1" s="1"/>
  <c r="Q64" i="1"/>
  <c r="AA64" i="1" s="1"/>
  <c r="S64" i="1"/>
  <c r="T64" i="1"/>
  <c r="U64" i="1"/>
  <c r="AC64" i="1" s="1"/>
  <c r="N66" i="1"/>
  <c r="O66" i="1"/>
  <c r="Y66" i="1" s="1"/>
  <c r="Q66" i="1"/>
  <c r="AA66" i="1" s="1"/>
  <c r="S66" i="1"/>
  <c r="T66" i="1"/>
  <c r="U66" i="1"/>
  <c r="AC66" i="1" s="1"/>
  <c r="N65" i="1"/>
  <c r="O65" i="1"/>
  <c r="Y65" i="1" s="1"/>
  <c r="Q65" i="1"/>
  <c r="AA65" i="1" s="1"/>
  <c r="S65" i="1"/>
  <c r="T65" i="1"/>
  <c r="U65" i="1"/>
  <c r="AC65" i="1" s="1"/>
  <c r="N216" i="1"/>
  <c r="O216" i="1"/>
  <c r="Y216" i="1" s="1"/>
  <c r="Q216" i="1"/>
  <c r="AA216" i="1" s="1"/>
  <c r="S216" i="1"/>
  <c r="T216" i="1"/>
  <c r="U216" i="1"/>
  <c r="AC216" i="1" s="1"/>
  <c r="N217" i="1"/>
  <c r="O217" i="1"/>
  <c r="Y217" i="1" s="1"/>
  <c r="Q217" i="1"/>
  <c r="AA217" i="1" s="1"/>
  <c r="S217" i="1"/>
  <c r="T217" i="1"/>
  <c r="U217" i="1"/>
  <c r="AC217" i="1" s="1"/>
  <c r="N220" i="1"/>
  <c r="O220" i="1"/>
  <c r="Y220" i="1" s="1"/>
  <c r="Q220" i="1"/>
  <c r="AA220" i="1" s="1"/>
  <c r="S220" i="1"/>
  <c r="T220" i="1"/>
  <c r="U220" i="1"/>
  <c r="AC220" i="1" s="1"/>
  <c r="N222" i="1"/>
  <c r="O222" i="1"/>
  <c r="Y222" i="1" s="1"/>
  <c r="Q222" i="1"/>
  <c r="AA222" i="1" s="1"/>
  <c r="S222" i="1"/>
  <c r="T222" i="1"/>
  <c r="U222" i="1"/>
  <c r="AC222" i="1" s="1"/>
  <c r="N227" i="1"/>
  <c r="O227" i="1"/>
  <c r="Y227" i="1" s="1"/>
  <c r="Q227" i="1"/>
  <c r="AA227" i="1" s="1"/>
  <c r="S227" i="1"/>
  <c r="T227" i="1"/>
  <c r="U227" i="1"/>
  <c r="AC227" i="1" s="1"/>
  <c r="N228" i="1"/>
  <c r="O228" i="1"/>
  <c r="Y228" i="1" s="1"/>
  <c r="Q228" i="1"/>
  <c r="AA228" i="1" s="1"/>
  <c r="S228" i="1"/>
  <c r="T228" i="1"/>
  <c r="U228" i="1"/>
  <c r="AC228" i="1" s="1"/>
  <c r="N229" i="1"/>
  <c r="O229" i="1"/>
  <c r="Y229" i="1" s="1"/>
  <c r="Q229" i="1"/>
  <c r="AA229" i="1" s="1"/>
  <c r="S229" i="1"/>
  <c r="T229" i="1"/>
  <c r="U229" i="1"/>
  <c r="AC229" i="1" s="1"/>
  <c r="N230" i="1"/>
  <c r="O230" i="1"/>
  <c r="Y230" i="1" s="1"/>
  <c r="Q230" i="1"/>
  <c r="AA230" i="1" s="1"/>
  <c r="S230" i="1"/>
  <c r="T230" i="1"/>
  <c r="U230" i="1"/>
  <c r="AC230" i="1" s="1"/>
  <c r="N232" i="1"/>
  <c r="O232" i="1"/>
  <c r="Y232" i="1" s="1"/>
  <c r="Q232" i="1"/>
  <c r="AA232" i="1" s="1"/>
  <c r="S232" i="1"/>
  <c r="T232" i="1"/>
  <c r="U232" i="1"/>
  <c r="AC232" i="1" s="1"/>
  <c r="N233" i="1"/>
  <c r="O233" i="1"/>
  <c r="Y233" i="1" s="1"/>
  <c r="Q233" i="1"/>
  <c r="AA233" i="1" s="1"/>
  <c r="S233" i="1"/>
  <c r="T233" i="1"/>
  <c r="U233" i="1"/>
  <c r="AC233" i="1" s="1"/>
  <c r="N234" i="1"/>
  <c r="O234" i="1"/>
  <c r="Y234" i="1" s="1"/>
  <c r="Q234" i="1"/>
  <c r="AA234" i="1" s="1"/>
  <c r="S234" i="1"/>
  <c r="T234" i="1"/>
  <c r="U234" i="1"/>
  <c r="AC234" i="1" s="1"/>
  <c r="N224" i="1"/>
  <c r="O224" i="1"/>
  <c r="Y224" i="1" s="1"/>
  <c r="Q224" i="1"/>
  <c r="AA224" i="1" s="1"/>
  <c r="S224" i="1"/>
  <c r="T224" i="1"/>
  <c r="U224" i="1"/>
  <c r="AC224" i="1" s="1"/>
  <c r="N225" i="1"/>
  <c r="O225" i="1"/>
  <c r="Y225" i="1" s="1"/>
  <c r="Q225" i="1"/>
  <c r="AA225" i="1" s="1"/>
  <c r="S225" i="1"/>
  <c r="T225" i="1"/>
  <c r="U225" i="1"/>
  <c r="AC225" i="1" s="1"/>
  <c r="N223" i="1"/>
  <c r="O223" i="1"/>
  <c r="Y223" i="1" s="1"/>
  <c r="Q223" i="1"/>
  <c r="AA223" i="1" s="1"/>
  <c r="S223" i="1"/>
  <c r="T223" i="1"/>
  <c r="U223" i="1"/>
  <c r="AC223" i="1" s="1"/>
  <c r="N226" i="1"/>
  <c r="O226" i="1"/>
  <c r="Y226" i="1" s="1"/>
  <c r="Q226" i="1"/>
  <c r="AA226" i="1" s="1"/>
  <c r="S226" i="1"/>
  <c r="T226" i="1"/>
  <c r="U226" i="1"/>
  <c r="AC226" i="1" s="1"/>
  <c r="N236" i="1"/>
  <c r="O236" i="1"/>
  <c r="Y236" i="1" s="1"/>
  <c r="Q236" i="1"/>
  <c r="AA236" i="1" s="1"/>
  <c r="S236" i="1"/>
  <c r="T236" i="1"/>
  <c r="U236" i="1"/>
  <c r="AC236" i="1" s="1"/>
  <c r="N237" i="1"/>
  <c r="O237" i="1"/>
  <c r="Y237" i="1" s="1"/>
  <c r="Q237" i="1"/>
  <c r="AA237" i="1" s="1"/>
  <c r="S237" i="1"/>
  <c r="T237" i="1"/>
  <c r="U237" i="1"/>
  <c r="AC237" i="1" s="1"/>
  <c r="N219" i="1"/>
  <c r="O219" i="1"/>
  <c r="Y219" i="1" s="1"/>
  <c r="Q219" i="1"/>
  <c r="AA219" i="1" s="1"/>
  <c r="S219" i="1"/>
  <c r="T219" i="1"/>
  <c r="U219" i="1"/>
  <c r="AC219" i="1" s="1"/>
  <c r="N91" i="1"/>
  <c r="O91" i="1"/>
  <c r="Y91" i="1" s="1"/>
  <c r="Q91" i="1"/>
  <c r="AA91" i="1" s="1"/>
  <c r="S91" i="1"/>
  <c r="T91" i="1"/>
  <c r="U91" i="1"/>
  <c r="AC91" i="1" s="1"/>
  <c r="N93" i="1"/>
  <c r="O93" i="1"/>
  <c r="Y93" i="1" s="1"/>
  <c r="Q93" i="1"/>
  <c r="AA93" i="1" s="1"/>
  <c r="S93" i="1"/>
  <c r="T93" i="1"/>
  <c r="U93" i="1"/>
  <c r="AC93" i="1" s="1"/>
  <c r="N90" i="1"/>
  <c r="O90" i="1"/>
  <c r="Y90" i="1" s="1"/>
  <c r="Q90" i="1"/>
  <c r="AA90" i="1" s="1"/>
  <c r="S90" i="1"/>
  <c r="T90" i="1"/>
  <c r="U90" i="1"/>
  <c r="AC90" i="1" s="1"/>
  <c r="N92" i="1"/>
  <c r="O92" i="1"/>
  <c r="Y92" i="1" s="1"/>
  <c r="Q92" i="1"/>
  <c r="AA92" i="1" s="1"/>
  <c r="S92" i="1"/>
  <c r="T92" i="1"/>
  <c r="U92" i="1"/>
  <c r="AC92" i="1" s="1"/>
  <c r="N105" i="1"/>
  <c r="O105" i="1"/>
  <c r="Y105" i="1" s="1"/>
  <c r="Q105" i="1"/>
  <c r="AA105" i="1" s="1"/>
  <c r="S105" i="1"/>
  <c r="T105" i="1"/>
  <c r="U105" i="1"/>
  <c r="AC105" i="1" s="1"/>
  <c r="N154" i="1"/>
  <c r="X154" i="1" s="1"/>
  <c r="O154" i="1"/>
  <c r="Y154" i="1" s="1"/>
  <c r="Q154" i="1"/>
  <c r="AA154" i="1" s="1"/>
  <c r="S154" i="1"/>
  <c r="T154" i="1"/>
  <c r="U154" i="1"/>
  <c r="AC154" i="1" s="1"/>
  <c r="N206" i="1"/>
  <c r="O206" i="1"/>
  <c r="Y206" i="1" s="1"/>
  <c r="Q206" i="1"/>
  <c r="AA206" i="1" s="1"/>
  <c r="S206" i="1"/>
  <c r="T206" i="1"/>
  <c r="U206" i="1"/>
  <c r="AC206" i="1" s="1"/>
  <c r="N212" i="1"/>
  <c r="O212" i="1"/>
  <c r="Y212" i="1" s="1"/>
  <c r="Q212" i="1"/>
  <c r="AA212" i="1" s="1"/>
  <c r="S212" i="1"/>
  <c r="T212" i="1"/>
  <c r="U212" i="1"/>
  <c r="AC212" i="1" s="1"/>
  <c r="N205" i="1"/>
  <c r="O205" i="1"/>
  <c r="Y205" i="1" s="1"/>
  <c r="Q205" i="1"/>
  <c r="AA205" i="1" s="1"/>
  <c r="S205" i="1"/>
  <c r="T205" i="1"/>
  <c r="U205" i="1"/>
  <c r="AC205" i="1" s="1"/>
  <c r="N210" i="1"/>
  <c r="O210" i="1"/>
  <c r="Y210" i="1" s="1"/>
  <c r="Q210" i="1"/>
  <c r="AA210" i="1" s="1"/>
  <c r="S210" i="1"/>
  <c r="T210" i="1"/>
  <c r="U210" i="1"/>
  <c r="AC210" i="1" s="1"/>
  <c r="N211" i="1"/>
  <c r="O211" i="1"/>
  <c r="Y211" i="1" s="1"/>
  <c r="Q211" i="1"/>
  <c r="AA211" i="1" s="1"/>
  <c r="S211" i="1"/>
  <c r="T211" i="1"/>
  <c r="U211" i="1"/>
  <c r="AC211" i="1" s="1"/>
  <c r="N315" i="1"/>
  <c r="O315" i="1"/>
  <c r="Y315" i="1" s="1"/>
  <c r="Q315" i="1"/>
  <c r="AA315" i="1" s="1"/>
  <c r="S315" i="1"/>
  <c r="T315" i="1"/>
  <c r="U315" i="1"/>
  <c r="AC315" i="1" s="1"/>
  <c r="N148" i="1"/>
  <c r="O148" i="1"/>
  <c r="Y148" i="1" s="1"/>
  <c r="Q148" i="1"/>
  <c r="AA148" i="1" s="1"/>
  <c r="S148" i="1"/>
  <c r="T148" i="1"/>
  <c r="U148" i="1"/>
  <c r="AC148" i="1" s="1"/>
  <c r="N242" i="1"/>
  <c r="O242" i="1"/>
  <c r="Y242" i="1" s="1"/>
  <c r="Q242" i="1"/>
  <c r="AA242" i="1" s="1"/>
  <c r="S242" i="1"/>
  <c r="T242" i="1"/>
  <c r="U242" i="1"/>
  <c r="AC242" i="1" s="1"/>
  <c r="N244" i="1"/>
  <c r="O244" i="1"/>
  <c r="Y244" i="1" s="1"/>
  <c r="Q244" i="1"/>
  <c r="AA244" i="1" s="1"/>
  <c r="S244" i="1"/>
  <c r="T244" i="1"/>
  <c r="U244" i="1"/>
  <c r="AC244" i="1" s="1"/>
  <c r="N250" i="1"/>
  <c r="O250" i="1"/>
  <c r="Y250" i="1" s="1"/>
  <c r="Q250" i="1"/>
  <c r="AA250" i="1" s="1"/>
  <c r="S250" i="1"/>
  <c r="T250" i="1"/>
  <c r="U250" i="1"/>
  <c r="AC250" i="1" s="1"/>
  <c r="N247" i="1"/>
  <c r="O247" i="1"/>
  <c r="Y247" i="1" s="1"/>
  <c r="Q247" i="1"/>
  <c r="AA247" i="1" s="1"/>
  <c r="S247" i="1"/>
  <c r="T247" i="1"/>
  <c r="U247" i="1"/>
  <c r="AC247" i="1" s="1"/>
  <c r="N144" i="1"/>
  <c r="O144" i="1"/>
  <c r="Y144" i="1" s="1"/>
  <c r="Q144" i="1"/>
  <c r="AA144" i="1" s="1"/>
  <c r="S144" i="1"/>
  <c r="T144" i="1"/>
  <c r="U144" i="1"/>
  <c r="AC144" i="1" s="1"/>
  <c r="N245" i="1"/>
  <c r="O245" i="1"/>
  <c r="Y245" i="1" s="1"/>
  <c r="Q245" i="1"/>
  <c r="AA245" i="1" s="1"/>
  <c r="S245" i="1"/>
  <c r="T245" i="1"/>
  <c r="U245" i="1"/>
  <c r="AC245" i="1" s="1"/>
  <c r="N145" i="1"/>
  <c r="O145" i="1"/>
  <c r="Y145" i="1" s="1"/>
  <c r="Q145" i="1"/>
  <c r="AA145" i="1" s="1"/>
  <c r="S145" i="1"/>
  <c r="T145" i="1"/>
  <c r="U145" i="1"/>
  <c r="AC145" i="1" s="1"/>
  <c r="N248" i="1"/>
  <c r="O248" i="1"/>
  <c r="Y248" i="1" s="1"/>
  <c r="Q248" i="1"/>
  <c r="AA248" i="1" s="1"/>
  <c r="S248" i="1"/>
  <c r="T248" i="1"/>
  <c r="U248" i="1"/>
  <c r="AC248" i="1" s="1"/>
  <c r="N295" i="1"/>
  <c r="X295" i="1" s="1"/>
  <c r="O295" i="1"/>
  <c r="Y295" i="1" s="1"/>
  <c r="Q295" i="1"/>
  <c r="AA295" i="1" s="1"/>
  <c r="S295" i="1"/>
  <c r="T295" i="1"/>
  <c r="U295" i="1"/>
  <c r="AC295" i="1" s="1"/>
  <c r="N44" i="1"/>
  <c r="O44" i="1"/>
  <c r="Y44" i="1" s="1"/>
  <c r="Q44" i="1"/>
  <c r="AA44" i="1" s="1"/>
  <c r="S44" i="1"/>
  <c r="T44" i="1"/>
  <c r="U44" i="1"/>
  <c r="AC44" i="1" s="1"/>
  <c r="N35" i="1"/>
  <c r="O35" i="1"/>
  <c r="Y35" i="1" s="1"/>
  <c r="Q35" i="1"/>
  <c r="AA35" i="1" s="1"/>
  <c r="S35" i="1"/>
  <c r="T35" i="1"/>
  <c r="U35" i="1"/>
  <c r="AC35" i="1" s="1"/>
  <c r="N190" i="1"/>
  <c r="O190" i="1"/>
  <c r="Y190" i="1" s="1"/>
  <c r="Q190" i="1"/>
  <c r="AA190" i="1" s="1"/>
  <c r="S190" i="1"/>
  <c r="T190" i="1"/>
  <c r="U190" i="1"/>
  <c r="AC190" i="1" s="1"/>
  <c r="N188" i="1"/>
  <c r="O188" i="1"/>
  <c r="Y188" i="1" s="1"/>
  <c r="Q188" i="1"/>
  <c r="AA188" i="1" s="1"/>
  <c r="S188" i="1"/>
  <c r="T188" i="1"/>
  <c r="U188" i="1"/>
  <c r="AC188" i="1" s="1"/>
  <c r="N43" i="1"/>
  <c r="O43" i="1"/>
  <c r="Y43" i="1" s="1"/>
  <c r="Q43" i="1"/>
  <c r="AA43" i="1" s="1"/>
  <c r="S43" i="1"/>
  <c r="T43" i="1"/>
  <c r="U43" i="1"/>
  <c r="AC43" i="1" s="1"/>
  <c r="N339" i="1"/>
  <c r="O339" i="1"/>
  <c r="Y339" i="1" s="1"/>
  <c r="Q339" i="1"/>
  <c r="AA339" i="1" s="1"/>
  <c r="S339" i="1"/>
  <c r="T339" i="1"/>
  <c r="U339" i="1"/>
  <c r="AC339" i="1" s="1"/>
  <c r="N341" i="1"/>
  <c r="X341" i="1" s="1"/>
  <c r="O341" i="1"/>
  <c r="Y341" i="1" s="1"/>
  <c r="Q341" i="1"/>
  <c r="AA341" i="1" s="1"/>
  <c r="S341" i="1"/>
  <c r="T341" i="1"/>
  <c r="U341" i="1"/>
  <c r="AC341" i="1" s="1"/>
  <c r="N340" i="1"/>
  <c r="O340" i="1"/>
  <c r="Y340" i="1" s="1"/>
  <c r="Q340" i="1"/>
  <c r="AA340" i="1" s="1"/>
  <c r="S340" i="1"/>
  <c r="T340" i="1"/>
  <c r="U340" i="1"/>
  <c r="AC340" i="1" s="1"/>
  <c r="N218" i="1"/>
  <c r="O218" i="1"/>
  <c r="Y218" i="1" s="1"/>
  <c r="Q218" i="1"/>
  <c r="AA218" i="1" s="1"/>
  <c r="S218" i="1"/>
  <c r="T218" i="1"/>
  <c r="U218" i="1"/>
  <c r="AC218" i="1" s="1"/>
  <c r="N276" i="1"/>
  <c r="O276" i="1"/>
  <c r="Y276" i="1" s="1"/>
  <c r="Q276" i="1"/>
  <c r="AA276" i="1" s="1"/>
  <c r="S276" i="1"/>
  <c r="T276" i="1"/>
  <c r="U276" i="1"/>
  <c r="AC276" i="1" s="1"/>
  <c r="N140" i="1"/>
  <c r="O140" i="1"/>
  <c r="Y140" i="1" s="1"/>
  <c r="Q140" i="1"/>
  <c r="AA140" i="1" s="1"/>
  <c r="S140" i="1"/>
  <c r="T140" i="1"/>
  <c r="U140" i="1"/>
  <c r="AC140" i="1" s="1"/>
  <c r="N33" i="1"/>
  <c r="O33" i="1"/>
  <c r="Y33" i="1" s="1"/>
  <c r="Q33" i="1"/>
  <c r="AA33" i="1" s="1"/>
  <c r="S33" i="1"/>
  <c r="T33" i="1"/>
  <c r="U33" i="1"/>
  <c r="AC33" i="1" s="1"/>
  <c r="N34" i="1"/>
  <c r="O34" i="1"/>
  <c r="Y34" i="1" s="1"/>
  <c r="Q34" i="1"/>
  <c r="AA34" i="1" s="1"/>
  <c r="S34" i="1"/>
  <c r="T34" i="1"/>
  <c r="U34" i="1"/>
  <c r="AC34" i="1" s="1"/>
  <c r="N235" i="1"/>
  <c r="O235" i="1"/>
  <c r="Y235" i="1" s="1"/>
  <c r="Q235" i="1"/>
  <c r="AA235" i="1" s="1"/>
  <c r="S235" i="1"/>
  <c r="T235" i="1"/>
  <c r="U235" i="1"/>
  <c r="AC235" i="1" s="1"/>
  <c r="N256" i="1"/>
  <c r="O256" i="1"/>
  <c r="Y256" i="1" s="1"/>
  <c r="Q256" i="1"/>
  <c r="AA256" i="1" s="1"/>
  <c r="S256" i="1"/>
  <c r="T256" i="1"/>
  <c r="U256" i="1"/>
  <c r="AC256" i="1" s="1"/>
  <c r="N257" i="1"/>
  <c r="O257" i="1"/>
  <c r="Y257" i="1" s="1"/>
  <c r="Q257" i="1"/>
  <c r="AA257" i="1" s="1"/>
  <c r="S257" i="1"/>
  <c r="T257" i="1"/>
  <c r="U257" i="1"/>
  <c r="AC257" i="1" s="1"/>
  <c r="N150" i="1"/>
  <c r="O150" i="1"/>
  <c r="Y150" i="1" s="1"/>
  <c r="Q150" i="1"/>
  <c r="AA150" i="1" s="1"/>
  <c r="S150" i="1"/>
  <c r="T150" i="1"/>
  <c r="U150" i="1"/>
  <c r="AC150" i="1" s="1"/>
  <c r="N42" i="1"/>
  <c r="O42" i="1"/>
  <c r="Y42" i="1" s="1"/>
  <c r="Q42" i="1"/>
  <c r="AA42" i="1" s="1"/>
  <c r="S42" i="1"/>
  <c r="T42" i="1"/>
  <c r="U42" i="1"/>
  <c r="AC42" i="1" s="1"/>
  <c r="N221" i="1"/>
  <c r="O221" i="1"/>
  <c r="Y221" i="1" s="1"/>
  <c r="Q221" i="1"/>
  <c r="AA221" i="1" s="1"/>
  <c r="S221" i="1"/>
  <c r="T221" i="1"/>
  <c r="U221" i="1"/>
  <c r="AC221" i="1" s="1"/>
  <c r="N292" i="1"/>
  <c r="O292" i="1"/>
  <c r="Y292" i="1" s="1"/>
  <c r="Q292" i="1"/>
  <c r="AA292" i="1" s="1"/>
  <c r="S292" i="1"/>
  <c r="T292" i="1"/>
  <c r="U292" i="1"/>
  <c r="AC292" i="1" s="1"/>
  <c r="N231" i="1"/>
  <c r="O231" i="1"/>
  <c r="Y231" i="1" s="1"/>
  <c r="Q231" i="1"/>
  <c r="AA231" i="1" s="1"/>
  <c r="S231" i="1"/>
  <c r="T231" i="1"/>
  <c r="U231" i="1"/>
  <c r="AC231" i="1" s="1"/>
  <c r="N122" i="1"/>
  <c r="O122" i="1"/>
  <c r="Y122" i="1" s="1"/>
  <c r="Q122" i="1"/>
  <c r="AA122" i="1" s="1"/>
  <c r="S122" i="1"/>
  <c r="T122" i="1"/>
  <c r="U122" i="1"/>
  <c r="AC122" i="1" s="1"/>
  <c r="N213" i="1"/>
  <c r="O213" i="1"/>
  <c r="Y213" i="1" s="1"/>
  <c r="Q213" i="1"/>
  <c r="AA213" i="1" s="1"/>
  <c r="S213" i="1"/>
  <c r="T213" i="1"/>
  <c r="U213" i="1"/>
  <c r="AC213" i="1" s="1"/>
  <c r="N208" i="1"/>
  <c r="O208" i="1"/>
  <c r="Y208" i="1" s="1"/>
  <c r="Q208" i="1"/>
  <c r="AA208" i="1" s="1"/>
  <c r="S208" i="1"/>
  <c r="T208" i="1"/>
  <c r="U208" i="1"/>
  <c r="AC208" i="1" s="1"/>
  <c r="N287" i="1"/>
  <c r="O287" i="1"/>
  <c r="Y287" i="1" s="1"/>
  <c r="Q287" i="1"/>
  <c r="AA287" i="1" s="1"/>
  <c r="S287" i="1"/>
  <c r="T287" i="1"/>
  <c r="U287" i="1"/>
  <c r="AC287" i="1" s="1"/>
  <c r="N146" i="1"/>
  <c r="O146" i="1"/>
  <c r="Y146" i="1" s="1"/>
  <c r="Q146" i="1"/>
  <c r="AA146" i="1" s="1"/>
  <c r="S146" i="1"/>
  <c r="T146" i="1"/>
  <c r="U146" i="1"/>
  <c r="AC146" i="1" s="1"/>
  <c r="N246" i="1"/>
  <c r="O246" i="1"/>
  <c r="Y246" i="1" s="1"/>
  <c r="Q246" i="1"/>
  <c r="AA246" i="1" s="1"/>
  <c r="S246" i="1"/>
  <c r="T246" i="1"/>
  <c r="U246" i="1"/>
  <c r="AC246" i="1" s="1"/>
  <c r="N143" i="1"/>
  <c r="O143" i="1"/>
  <c r="Y143" i="1" s="1"/>
  <c r="Q143" i="1"/>
  <c r="AA143" i="1" s="1"/>
  <c r="S143" i="1"/>
  <c r="T143" i="1"/>
  <c r="U143" i="1"/>
  <c r="AC143" i="1" s="1"/>
  <c r="N278" i="1"/>
  <c r="O278" i="1"/>
  <c r="Y278" i="1" s="1"/>
  <c r="Q278" i="1"/>
  <c r="AA278" i="1" s="1"/>
  <c r="S278" i="1"/>
  <c r="T278" i="1"/>
  <c r="U278" i="1"/>
  <c r="AC278" i="1" s="1"/>
  <c r="N279" i="1"/>
  <c r="O279" i="1"/>
  <c r="Y279" i="1" s="1"/>
  <c r="Q279" i="1"/>
  <c r="AA279" i="1" s="1"/>
  <c r="S279" i="1"/>
  <c r="T279" i="1"/>
  <c r="U279" i="1"/>
  <c r="AC279" i="1" s="1"/>
  <c r="N280" i="1"/>
  <c r="O280" i="1"/>
  <c r="Y280" i="1" s="1"/>
  <c r="Q280" i="1"/>
  <c r="AA280" i="1" s="1"/>
  <c r="S280" i="1"/>
  <c r="T280" i="1"/>
  <c r="U280" i="1"/>
  <c r="AC280" i="1" s="1"/>
  <c r="N191" i="1"/>
  <c r="O191" i="1"/>
  <c r="Y191" i="1" s="1"/>
  <c r="Q191" i="1"/>
  <c r="AA191" i="1" s="1"/>
  <c r="S191" i="1"/>
  <c r="T191" i="1"/>
  <c r="U191" i="1"/>
  <c r="AC191" i="1" s="1"/>
  <c r="N187" i="1"/>
  <c r="O187" i="1"/>
  <c r="Y187" i="1" s="1"/>
  <c r="Q187" i="1"/>
  <c r="AA187" i="1" s="1"/>
  <c r="S187" i="1"/>
  <c r="T187" i="1"/>
  <c r="U187" i="1"/>
  <c r="AC187" i="1" s="1"/>
  <c r="N136" i="1"/>
  <c r="O136" i="1"/>
  <c r="Y136" i="1" s="1"/>
  <c r="Q136" i="1"/>
  <c r="AA136" i="1" s="1"/>
  <c r="S136" i="1"/>
  <c r="T136" i="1"/>
  <c r="U136" i="1"/>
  <c r="AC136" i="1" s="1"/>
  <c r="N121" i="1"/>
  <c r="O121" i="1"/>
  <c r="Y121" i="1" s="1"/>
  <c r="Q121" i="1"/>
  <c r="AA121" i="1" s="1"/>
  <c r="S121" i="1"/>
  <c r="T121" i="1"/>
  <c r="U121" i="1"/>
  <c r="AC121" i="1" s="1"/>
  <c r="N45" i="1"/>
  <c r="O45" i="1"/>
  <c r="Y45" i="1" s="1"/>
  <c r="Q45" i="1"/>
  <c r="AA45" i="1" s="1"/>
  <c r="S45" i="1"/>
  <c r="T45" i="1"/>
  <c r="U45" i="1"/>
  <c r="AC45" i="1" s="1"/>
  <c r="N207" i="1"/>
  <c r="O207" i="1"/>
  <c r="Y207" i="1" s="1"/>
  <c r="Q207" i="1"/>
  <c r="AA207" i="1" s="1"/>
  <c r="S207" i="1"/>
  <c r="T207" i="1"/>
  <c r="U207" i="1"/>
  <c r="AC207" i="1" s="1"/>
  <c r="N153" i="1"/>
  <c r="O153" i="1"/>
  <c r="Y153" i="1" s="1"/>
  <c r="Q153" i="1"/>
  <c r="AA153" i="1" s="1"/>
  <c r="S153" i="1"/>
  <c r="T153" i="1"/>
  <c r="U153" i="1"/>
  <c r="AC153" i="1" s="1"/>
  <c r="N123" i="1"/>
  <c r="O123" i="1"/>
  <c r="Y123" i="1" s="1"/>
  <c r="Q123" i="1"/>
  <c r="AA123" i="1" s="1"/>
  <c r="S123" i="1"/>
  <c r="T123" i="1"/>
  <c r="U123" i="1"/>
  <c r="AC123" i="1" s="1"/>
  <c r="N155" i="1"/>
  <c r="O155" i="1"/>
  <c r="Y155" i="1" s="1"/>
  <c r="Q155" i="1"/>
  <c r="AA155" i="1" s="1"/>
  <c r="S155" i="1"/>
  <c r="T155" i="1"/>
  <c r="U155" i="1"/>
  <c r="AC155" i="1" s="1"/>
  <c r="N16" i="1"/>
  <c r="O16" i="1"/>
  <c r="Y16" i="1" s="1"/>
  <c r="Q16" i="1"/>
  <c r="AA16" i="1" s="1"/>
  <c r="S16" i="1"/>
  <c r="T16" i="1"/>
  <c r="U16" i="1"/>
  <c r="AC16" i="1" s="1"/>
  <c r="N115" i="1"/>
  <c r="O115" i="1"/>
  <c r="Y115" i="1" s="1"/>
  <c r="Q115" i="1"/>
  <c r="AA115" i="1" s="1"/>
  <c r="S115" i="1"/>
  <c r="T115" i="1"/>
  <c r="U115" i="1"/>
  <c r="AC115" i="1" s="1"/>
  <c r="N111" i="1"/>
  <c r="O111" i="1"/>
  <c r="Y111" i="1" s="1"/>
  <c r="Q111" i="1"/>
  <c r="AA111" i="1" s="1"/>
  <c r="S111" i="1"/>
  <c r="T111" i="1"/>
  <c r="U111" i="1"/>
  <c r="AC111" i="1" s="1"/>
  <c r="N117" i="1"/>
  <c r="O117" i="1"/>
  <c r="Y117" i="1" s="1"/>
  <c r="Q117" i="1"/>
  <c r="AA117" i="1" s="1"/>
  <c r="S117" i="1"/>
  <c r="T117" i="1"/>
  <c r="U117" i="1"/>
  <c r="AC117" i="1" s="1"/>
  <c r="N243" i="1"/>
  <c r="O243" i="1"/>
  <c r="Y243" i="1" s="1"/>
  <c r="Q243" i="1"/>
  <c r="AA243" i="1" s="1"/>
  <c r="S243" i="1"/>
  <c r="T243" i="1"/>
  <c r="U243" i="1"/>
  <c r="AC243" i="1" s="1"/>
  <c r="N302" i="1"/>
  <c r="O302" i="1"/>
  <c r="Y302" i="1" s="1"/>
  <c r="Q302" i="1"/>
  <c r="AA302" i="1" s="1"/>
  <c r="S302" i="1"/>
  <c r="T302" i="1"/>
  <c r="U302" i="1"/>
  <c r="AC302" i="1" s="1"/>
  <c r="N118" i="1"/>
  <c r="O118" i="1"/>
  <c r="Y118" i="1" s="1"/>
  <c r="Q118" i="1"/>
  <c r="AA118" i="1" s="1"/>
  <c r="S118" i="1"/>
  <c r="T118" i="1"/>
  <c r="U118" i="1"/>
  <c r="AC118" i="1" s="1"/>
  <c r="N119" i="1"/>
  <c r="O119" i="1"/>
  <c r="Y119" i="1" s="1"/>
  <c r="Q119" i="1"/>
  <c r="AA119" i="1" s="1"/>
  <c r="S119" i="1"/>
  <c r="T119" i="1"/>
  <c r="U119" i="1"/>
  <c r="AC119" i="1" s="1"/>
  <c r="N170" i="1"/>
  <c r="O170" i="1"/>
  <c r="Y170" i="1" s="1"/>
  <c r="Q170" i="1"/>
  <c r="AA170" i="1" s="1"/>
  <c r="S170" i="1"/>
  <c r="T170" i="1"/>
  <c r="U170" i="1"/>
  <c r="AC170" i="1" s="1"/>
  <c r="N17" i="1"/>
  <c r="O17" i="1"/>
  <c r="Y17" i="1" s="1"/>
  <c r="Q17" i="1"/>
  <c r="AA17" i="1" s="1"/>
  <c r="S17" i="1"/>
  <c r="T17" i="1"/>
  <c r="U17" i="1"/>
  <c r="AC17" i="1" s="1"/>
  <c r="N294" i="1"/>
  <c r="O294" i="1"/>
  <c r="Y294" i="1" s="1"/>
  <c r="Q294" i="1"/>
  <c r="AA294" i="1" s="1"/>
  <c r="S294" i="1"/>
  <c r="T294" i="1"/>
  <c r="U294" i="1"/>
  <c r="AC294" i="1" s="1"/>
  <c r="N149" i="1"/>
  <c r="O149" i="1"/>
  <c r="Y149" i="1" s="1"/>
  <c r="Q149" i="1"/>
  <c r="AA149" i="1" s="1"/>
  <c r="S149" i="1"/>
  <c r="T149" i="1"/>
  <c r="U149" i="1"/>
  <c r="AC149" i="1" s="1"/>
  <c r="N147" i="1"/>
  <c r="O147" i="1"/>
  <c r="Y147" i="1" s="1"/>
  <c r="Q147" i="1"/>
  <c r="AA147" i="1" s="1"/>
  <c r="S147" i="1"/>
  <c r="T147" i="1"/>
  <c r="U147" i="1"/>
  <c r="AC147" i="1" s="1"/>
  <c r="N238" i="1"/>
  <c r="O238" i="1"/>
  <c r="Y238" i="1" s="1"/>
  <c r="Q238" i="1"/>
  <c r="AA238" i="1" s="1"/>
  <c r="S238" i="1"/>
  <c r="T238" i="1"/>
  <c r="U238" i="1"/>
  <c r="AC238" i="1" s="1"/>
  <c r="N142" i="1"/>
  <c r="O142" i="1"/>
  <c r="Y142" i="1" s="1"/>
  <c r="Q142" i="1"/>
  <c r="AA142" i="1" s="1"/>
  <c r="S142" i="1"/>
  <c r="T142" i="1"/>
  <c r="U142" i="1"/>
  <c r="AC142" i="1" s="1"/>
  <c r="N116" i="1"/>
  <c r="O116" i="1"/>
  <c r="Y116" i="1" s="1"/>
  <c r="Q116" i="1"/>
  <c r="AA116" i="1" s="1"/>
  <c r="S116" i="1"/>
  <c r="T116" i="1"/>
  <c r="U116" i="1"/>
  <c r="AC116" i="1" s="1"/>
  <c r="N113" i="1"/>
  <c r="O113" i="1"/>
  <c r="Y113" i="1" s="1"/>
  <c r="Q113" i="1"/>
  <c r="AA113" i="1" s="1"/>
  <c r="S113" i="1"/>
  <c r="T113" i="1"/>
  <c r="U113" i="1"/>
  <c r="AC113" i="1" s="1"/>
  <c r="N112" i="1"/>
  <c r="O112" i="1"/>
  <c r="Y112" i="1" s="1"/>
  <c r="Q112" i="1"/>
  <c r="AA112" i="1" s="1"/>
  <c r="S112" i="1"/>
  <c r="T112" i="1"/>
  <c r="U112" i="1"/>
  <c r="AC112" i="1" s="1"/>
  <c r="N293" i="1"/>
  <c r="O293" i="1"/>
  <c r="Y293" i="1" s="1"/>
  <c r="Q293" i="1"/>
  <c r="AA293" i="1" s="1"/>
  <c r="S293" i="1"/>
  <c r="T293" i="1"/>
  <c r="U293" i="1"/>
  <c r="AC293" i="1" s="1"/>
  <c r="N338" i="1"/>
  <c r="O338" i="1"/>
  <c r="Y338" i="1" s="1"/>
  <c r="Q338" i="1"/>
  <c r="AA338" i="1" s="1"/>
  <c r="S338" i="1"/>
  <c r="T338" i="1"/>
  <c r="U338" i="1"/>
  <c r="AC338" i="1" s="1"/>
  <c r="N209" i="1"/>
  <c r="O209" i="1"/>
  <c r="Y209" i="1" s="1"/>
  <c r="Q209" i="1"/>
  <c r="AA209" i="1" s="1"/>
  <c r="S209" i="1"/>
  <c r="T209" i="1"/>
  <c r="U209" i="1"/>
  <c r="AC209" i="1" s="1"/>
  <c r="N196" i="1"/>
  <c r="O196" i="1"/>
  <c r="Y196" i="1" s="1"/>
  <c r="Q196" i="1"/>
  <c r="AA196" i="1" s="1"/>
  <c r="S196" i="1"/>
  <c r="T196" i="1"/>
  <c r="U196" i="1"/>
  <c r="AC196" i="1" s="1"/>
  <c r="N296" i="1"/>
  <c r="O296" i="1"/>
  <c r="Y296" i="1" s="1"/>
  <c r="Q296" i="1"/>
  <c r="AA296" i="1" s="1"/>
  <c r="S296" i="1"/>
  <c r="T296" i="1"/>
  <c r="U296" i="1"/>
  <c r="AC296" i="1" s="1"/>
  <c r="N283" i="1"/>
  <c r="O283" i="1"/>
  <c r="Y283" i="1" s="1"/>
  <c r="Q283" i="1"/>
  <c r="AA283" i="1" s="1"/>
  <c r="S283" i="1"/>
  <c r="T283" i="1"/>
  <c r="U283" i="1"/>
  <c r="AC283" i="1" s="1"/>
  <c r="N114" i="1"/>
  <c r="O114" i="1"/>
  <c r="Y114" i="1" s="1"/>
  <c r="Q114" i="1"/>
  <c r="AA114" i="1" s="1"/>
  <c r="S114" i="1"/>
  <c r="T114" i="1"/>
  <c r="U114" i="1"/>
  <c r="AC114" i="1" s="1"/>
  <c r="U49" i="1"/>
  <c r="AC49" i="1" s="1"/>
  <c r="T49" i="1"/>
  <c r="S49" i="1"/>
  <c r="Q49" i="1"/>
  <c r="AA49" i="1" s="1"/>
  <c r="O49" i="1"/>
  <c r="Y49" i="1" s="1"/>
  <c r="N49" i="1"/>
  <c r="N331" i="1"/>
  <c r="O331" i="1"/>
  <c r="Y331" i="1" s="1"/>
  <c r="Q331" i="1"/>
  <c r="AA331" i="1" s="1"/>
  <c r="S331" i="1"/>
  <c r="T331" i="1"/>
  <c r="U331" i="1"/>
  <c r="AC331" i="1" s="1"/>
  <c r="S126" i="1"/>
  <c r="T126" i="1"/>
  <c r="U126" i="1"/>
  <c r="AC126" i="1" s="1"/>
  <c r="S130" i="1"/>
  <c r="T130" i="1"/>
  <c r="U130" i="1"/>
  <c r="AC130" i="1" s="1"/>
  <c r="S127" i="1"/>
  <c r="T127" i="1"/>
  <c r="U127" i="1"/>
  <c r="AC127" i="1" s="1"/>
  <c r="S128" i="1"/>
  <c r="T128" i="1"/>
  <c r="U128" i="1"/>
  <c r="AC128" i="1" s="1"/>
  <c r="S131" i="1"/>
  <c r="T131" i="1"/>
  <c r="U131" i="1"/>
  <c r="AC131" i="1" s="1"/>
  <c r="S138" i="1"/>
  <c r="T138" i="1"/>
  <c r="U138" i="1"/>
  <c r="AC138" i="1" s="1"/>
  <c r="S120" i="1"/>
  <c r="T120" i="1"/>
  <c r="U120" i="1"/>
  <c r="AC120" i="1" s="1"/>
  <c r="S132" i="1"/>
  <c r="T132" i="1"/>
  <c r="U132" i="1"/>
  <c r="AC132" i="1" s="1"/>
  <c r="S133" i="1"/>
  <c r="T133" i="1"/>
  <c r="U133" i="1"/>
  <c r="AC133" i="1" s="1"/>
  <c r="S134" i="1"/>
  <c r="T134" i="1"/>
  <c r="U134" i="1"/>
  <c r="AC134" i="1" s="1"/>
  <c r="S135" i="1"/>
  <c r="T135" i="1"/>
  <c r="U135" i="1"/>
  <c r="AC135" i="1" s="1"/>
  <c r="S151" i="1"/>
  <c r="T151" i="1"/>
  <c r="U151" i="1"/>
  <c r="AC151" i="1" s="1"/>
  <c r="S152" i="1"/>
  <c r="T152" i="1"/>
  <c r="U152" i="1"/>
  <c r="AC152" i="1" s="1"/>
  <c r="S157" i="1"/>
  <c r="T157" i="1"/>
  <c r="U157" i="1"/>
  <c r="AC157" i="1" s="1"/>
  <c r="S186" i="1"/>
  <c r="T186" i="1"/>
  <c r="U186" i="1"/>
  <c r="AC186" i="1" s="1"/>
  <c r="S159" i="1"/>
  <c r="T159" i="1"/>
  <c r="U159" i="1"/>
  <c r="AC159" i="1" s="1"/>
  <c r="S160" i="1"/>
  <c r="T160" i="1"/>
  <c r="U160" i="1"/>
  <c r="AC160" i="1" s="1"/>
  <c r="S164" i="1"/>
  <c r="T164" i="1"/>
  <c r="U164" i="1"/>
  <c r="AC164" i="1" s="1"/>
  <c r="S165" i="1"/>
  <c r="T165" i="1"/>
  <c r="U165" i="1"/>
  <c r="AC165" i="1" s="1"/>
  <c r="S166" i="1"/>
  <c r="T166" i="1"/>
  <c r="U166" i="1"/>
  <c r="AC166" i="1" s="1"/>
  <c r="S167" i="1"/>
  <c r="T167" i="1"/>
  <c r="U167" i="1"/>
  <c r="AC167" i="1" s="1"/>
  <c r="S168" i="1"/>
  <c r="T168" i="1"/>
  <c r="U168" i="1"/>
  <c r="AC168" i="1" s="1"/>
  <c r="S169" i="1"/>
  <c r="T169" i="1"/>
  <c r="U169" i="1"/>
  <c r="AC169" i="1" s="1"/>
  <c r="S172" i="1"/>
  <c r="T172" i="1"/>
  <c r="U172" i="1"/>
  <c r="AC172" i="1" s="1"/>
  <c r="S173" i="1"/>
  <c r="T173" i="1"/>
  <c r="U173" i="1"/>
  <c r="AC173" i="1" s="1"/>
  <c r="S174" i="1"/>
  <c r="T174" i="1"/>
  <c r="U174" i="1"/>
  <c r="AC174" i="1" s="1"/>
  <c r="S175" i="1"/>
  <c r="T175" i="1"/>
  <c r="U175" i="1"/>
  <c r="AC175" i="1" s="1"/>
  <c r="S182" i="1"/>
  <c r="T182" i="1"/>
  <c r="U182" i="1"/>
  <c r="AC182" i="1" s="1"/>
  <c r="S156" i="1"/>
  <c r="T156" i="1"/>
  <c r="U156" i="1"/>
  <c r="AC156" i="1" s="1"/>
  <c r="S158" i="1"/>
  <c r="T158" i="1"/>
  <c r="U158" i="1"/>
  <c r="AC158" i="1" s="1"/>
  <c r="S161" i="1"/>
  <c r="T161" i="1"/>
  <c r="U161" i="1"/>
  <c r="AC161" i="1" s="1"/>
  <c r="S162" i="1"/>
  <c r="T162" i="1"/>
  <c r="U162" i="1"/>
  <c r="AC162" i="1" s="1"/>
  <c r="S163" i="1"/>
  <c r="T163" i="1"/>
  <c r="U163" i="1"/>
  <c r="AC163" i="1" s="1"/>
  <c r="S176" i="1"/>
  <c r="T176" i="1"/>
  <c r="U176" i="1"/>
  <c r="AC176" i="1" s="1"/>
  <c r="S178" i="1"/>
  <c r="T178" i="1"/>
  <c r="U178" i="1"/>
  <c r="AC178" i="1" s="1"/>
  <c r="S179" i="1"/>
  <c r="T179" i="1"/>
  <c r="U179" i="1"/>
  <c r="AC179" i="1" s="1"/>
  <c r="S180" i="1"/>
  <c r="T180" i="1"/>
  <c r="U180" i="1"/>
  <c r="AC180" i="1" s="1"/>
  <c r="S177" i="1"/>
  <c r="T177" i="1"/>
  <c r="U177" i="1"/>
  <c r="AC177" i="1" s="1"/>
  <c r="S181" i="1"/>
  <c r="T181" i="1"/>
  <c r="U181" i="1"/>
  <c r="AC181" i="1" s="1"/>
  <c r="S195" i="1"/>
  <c r="T195" i="1"/>
  <c r="U195" i="1"/>
  <c r="AC195" i="1" s="1"/>
  <c r="S193" i="1"/>
  <c r="T193" i="1"/>
  <c r="U193" i="1"/>
  <c r="AC193" i="1" s="1"/>
  <c r="S194" i="1"/>
  <c r="T194" i="1"/>
  <c r="U194" i="1"/>
  <c r="AC194" i="1" s="1"/>
  <c r="S192" i="1"/>
  <c r="T192" i="1"/>
  <c r="U192" i="1"/>
  <c r="AC192" i="1" s="1"/>
  <c r="S282" i="1"/>
  <c r="T282" i="1"/>
  <c r="U282" i="1"/>
  <c r="AC282" i="1" s="1"/>
  <c r="S281" i="1"/>
  <c r="T281" i="1"/>
  <c r="U281" i="1"/>
  <c r="AC281" i="1" s="1"/>
  <c r="S249" i="1"/>
  <c r="T249" i="1"/>
  <c r="U249" i="1"/>
  <c r="AC249" i="1" s="1"/>
  <c r="S241" i="1"/>
  <c r="T241" i="1"/>
  <c r="U241" i="1"/>
  <c r="AC241" i="1" s="1"/>
  <c r="S240" i="1"/>
  <c r="T240" i="1"/>
  <c r="U240" i="1"/>
  <c r="AC240" i="1" s="1"/>
  <c r="S239" i="1"/>
  <c r="T239" i="1"/>
  <c r="U239" i="1"/>
  <c r="AC239" i="1" s="1"/>
  <c r="S253" i="1"/>
  <c r="T253" i="1"/>
  <c r="U253" i="1"/>
  <c r="AC253" i="1" s="1"/>
  <c r="S252" i="1"/>
  <c r="T252" i="1"/>
  <c r="U252" i="1"/>
  <c r="AC252" i="1" s="1"/>
  <c r="S251" i="1"/>
  <c r="T251" i="1"/>
  <c r="U251" i="1"/>
  <c r="AC251" i="1" s="1"/>
  <c r="S255" i="1"/>
  <c r="T255" i="1"/>
  <c r="U255" i="1"/>
  <c r="AC255" i="1" s="1"/>
  <c r="S254" i="1"/>
  <c r="T254" i="1"/>
  <c r="U254" i="1"/>
  <c r="AC254" i="1" s="1"/>
  <c r="S260" i="1"/>
  <c r="T260" i="1"/>
  <c r="U260" i="1"/>
  <c r="AC260" i="1" s="1"/>
  <c r="S261" i="1"/>
  <c r="T261" i="1"/>
  <c r="U261" i="1"/>
  <c r="AC261" i="1" s="1"/>
  <c r="S259" i="1"/>
  <c r="T259" i="1"/>
  <c r="U259" i="1"/>
  <c r="AC259" i="1" s="1"/>
  <c r="S258" i="1"/>
  <c r="T258" i="1"/>
  <c r="U258" i="1"/>
  <c r="AC258" i="1" s="1"/>
  <c r="S272" i="1"/>
  <c r="T272" i="1"/>
  <c r="U272" i="1"/>
  <c r="AC272" i="1" s="1"/>
  <c r="S267" i="1"/>
  <c r="T267" i="1"/>
  <c r="U267" i="1"/>
  <c r="AC267" i="1" s="1"/>
  <c r="S266" i="1"/>
  <c r="T266" i="1"/>
  <c r="U266" i="1"/>
  <c r="AC266" i="1" s="1"/>
  <c r="S263" i="1"/>
  <c r="T263" i="1"/>
  <c r="U263" i="1"/>
  <c r="AC263" i="1" s="1"/>
  <c r="S262" i="1"/>
  <c r="T262" i="1"/>
  <c r="U262" i="1"/>
  <c r="AC262" i="1" s="1"/>
  <c r="S271" i="1"/>
  <c r="T271" i="1"/>
  <c r="U271" i="1"/>
  <c r="AC271" i="1" s="1"/>
  <c r="S273" i="1"/>
  <c r="T273" i="1"/>
  <c r="U273" i="1"/>
  <c r="AC273" i="1" s="1"/>
  <c r="S265" i="1"/>
  <c r="T265" i="1"/>
  <c r="U265" i="1"/>
  <c r="AC265" i="1" s="1"/>
  <c r="S264" i="1"/>
  <c r="T264" i="1"/>
  <c r="U264" i="1"/>
  <c r="AC264" i="1" s="1"/>
  <c r="S275" i="1"/>
  <c r="T275" i="1"/>
  <c r="U275" i="1"/>
  <c r="AC275" i="1" s="1"/>
  <c r="S274" i="1"/>
  <c r="T274" i="1"/>
  <c r="U274" i="1"/>
  <c r="AC274" i="1" s="1"/>
  <c r="S268" i="1"/>
  <c r="T268" i="1"/>
  <c r="U268" i="1"/>
  <c r="AC268" i="1" s="1"/>
  <c r="S269" i="1"/>
  <c r="T269" i="1"/>
  <c r="U269" i="1"/>
  <c r="AC269" i="1" s="1"/>
  <c r="S270" i="1"/>
  <c r="T270" i="1"/>
  <c r="U270" i="1"/>
  <c r="AC270" i="1" s="1"/>
  <c r="S277" i="1"/>
  <c r="T277" i="1"/>
  <c r="U277" i="1"/>
  <c r="AC277" i="1" s="1"/>
  <c r="S298" i="1"/>
  <c r="T298" i="1"/>
  <c r="U298" i="1"/>
  <c r="AC298" i="1" s="1"/>
  <c r="S297" i="1"/>
  <c r="T297" i="1"/>
  <c r="U297" i="1"/>
  <c r="AC297" i="1" s="1"/>
  <c r="S299" i="1"/>
  <c r="T299" i="1"/>
  <c r="U299" i="1"/>
  <c r="AC299" i="1" s="1"/>
  <c r="S300" i="1"/>
  <c r="T300" i="1"/>
  <c r="U300" i="1"/>
  <c r="AC300" i="1" s="1"/>
  <c r="S301" i="1"/>
  <c r="T301" i="1"/>
  <c r="U301" i="1"/>
  <c r="AC301" i="1" s="1"/>
  <c r="S303" i="1"/>
  <c r="T303" i="1"/>
  <c r="U303" i="1"/>
  <c r="AC303" i="1" s="1"/>
  <c r="S304" i="1"/>
  <c r="T304" i="1"/>
  <c r="U304" i="1"/>
  <c r="AC304" i="1" s="1"/>
  <c r="S305" i="1"/>
  <c r="T305" i="1"/>
  <c r="U305" i="1"/>
  <c r="AC305" i="1" s="1"/>
  <c r="S312" i="1"/>
  <c r="T312" i="1"/>
  <c r="U312" i="1"/>
  <c r="AC312" i="1" s="1"/>
  <c r="S311" i="1"/>
  <c r="T311" i="1"/>
  <c r="U311" i="1"/>
  <c r="AC311" i="1" s="1"/>
  <c r="S310" i="1"/>
  <c r="T310" i="1"/>
  <c r="U310" i="1"/>
  <c r="AC310" i="1" s="1"/>
  <c r="S309" i="1"/>
  <c r="T309" i="1"/>
  <c r="U309" i="1"/>
  <c r="AC309" i="1" s="1"/>
  <c r="S308" i="1"/>
  <c r="T308" i="1"/>
  <c r="U308" i="1"/>
  <c r="AC308" i="1" s="1"/>
  <c r="S307" i="1"/>
  <c r="T307" i="1"/>
  <c r="U307" i="1"/>
  <c r="AC307" i="1" s="1"/>
  <c r="S306" i="1"/>
  <c r="T306" i="1"/>
  <c r="U306" i="1"/>
  <c r="AC306" i="1" s="1"/>
  <c r="S313" i="1"/>
  <c r="T313" i="1"/>
  <c r="U313" i="1"/>
  <c r="AC313" i="1" s="1"/>
  <c r="S314" i="1"/>
  <c r="T314" i="1"/>
  <c r="U314" i="1"/>
  <c r="AC314" i="1" s="1"/>
  <c r="S318" i="1"/>
  <c r="T318" i="1"/>
  <c r="U318" i="1"/>
  <c r="AC318" i="1" s="1"/>
  <c r="S321" i="1"/>
  <c r="T321" i="1"/>
  <c r="U321" i="1"/>
  <c r="AC321" i="1" s="1"/>
  <c r="S322" i="1"/>
  <c r="T322" i="1"/>
  <c r="U322" i="1"/>
  <c r="AC322" i="1" s="1"/>
  <c r="S320" i="1"/>
  <c r="T320" i="1"/>
  <c r="U320" i="1"/>
  <c r="AC320" i="1" s="1"/>
  <c r="S323" i="1"/>
  <c r="T323" i="1"/>
  <c r="U323" i="1"/>
  <c r="AC323" i="1" s="1"/>
  <c r="S324" i="1"/>
  <c r="T324" i="1"/>
  <c r="U324" i="1"/>
  <c r="AC324" i="1" s="1"/>
  <c r="S325" i="1"/>
  <c r="T325" i="1"/>
  <c r="U325" i="1"/>
  <c r="AC325" i="1" s="1"/>
  <c r="S330" i="1"/>
  <c r="T330" i="1"/>
  <c r="U330" i="1"/>
  <c r="AC330" i="1" s="1"/>
  <c r="S328" i="1"/>
  <c r="T328" i="1"/>
  <c r="U328" i="1"/>
  <c r="AC328" i="1" s="1"/>
  <c r="S329" i="1"/>
  <c r="T329" i="1"/>
  <c r="U329" i="1"/>
  <c r="AC329" i="1" s="1"/>
  <c r="S327" i="1"/>
  <c r="T327" i="1"/>
  <c r="U327" i="1"/>
  <c r="AC327" i="1" s="1"/>
  <c r="S332" i="1"/>
  <c r="T332" i="1"/>
  <c r="U332" i="1"/>
  <c r="AC332" i="1" s="1"/>
  <c r="Q126" i="1"/>
  <c r="AA126" i="1" s="1"/>
  <c r="Q130" i="1"/>
  <c r="AA130" i="1" s="1"/>
  <c r="Q127" i="1"/>
  <c r="AA127" i="1" s="1"/>
  <c r="Q128" i="1"/>
  <c r="AA128" i="1" s="1"/>
  <c r="Q131" i="1"/>
  <c r="AA131" i="1" s="1"/>
  <c r="Q138" i="1"/>
  <c r="AA138" i="1" s="1"/>
  <c r="Q120" i="1"/>
  <c r="AA120" i="1" s="1"/>
  <c r="Q132" i="1"/>
  <c r="AA132" i="1" s="1"/>
  <c r="Q133" i="1"/>
  <c r="AA133" i="1" s="1"/>
  <c r="Q134" i="1"/>
  <c r="AA134" i="1" s="1"/>
  <c r="Q135" i="1"/>
  <c r="AA135" i="1" s="1"/>
  <c r="Q151" i="1"/>
  <c r="AA151" i="1" s="1"/>
  <c r="Q152" i="1"/>
  <c r="AA152" i="1" s="1"/>
  <c r="Q157" i="1"/>
  <c r="AA157" i="1" s="1"/>
  <c r="Q186" i="1"/>
  <c r="AA186" i="1" s="1"/>
  <c r="Q159" i="1"/>
  <c r="AA159" i="1" s="1"/>
  <c r="Q160" i="1"/>
  <c r="AA160" i="1" s="1"/>
  <c r="Q164" i="1"/>
  <c r="AA164" i="1" s="1"/>
  <c r="Q165" i="1"/>
  <c r="AA165" i="1" s="1"/>
  <c r="Q166" i="1"/>
  <c r="AA166" i="1" s="1"/>
  <c r="Q167" i="1"/>
  <c r="AA167" i="1" s="1"/>
  <c r="Q168" i="1"/>
  <c r="AA168" i="1" s="1"/>
  <c r="Q169" i="1"/>
  <c r="AA169" i="1" s="1"/>
  <c r="Q172" i="1"/>
  <c r="AA172" i="1" s="1"/>
  <c r="Q173" i="1"/>
  <c r="AA173" i="1" s="1"/>
  <c r="Q174" i="1"/>
  <c r="AA174" i="1" s="1"/>
  <c r="Q175" i="1"/>
  <c r="AA175" i="1" s="1"/>
  <c r="Q182" i="1"/>
  <c r="AA182" i="1" s="1"/>
  <c r="Q156" i="1"/>
  <c r="AA156" i="1" s="1"/>
  <c r="Q158" i="1"/>
  <c r="AA158" i="1" s="1"/>
  <c r="Q161" i="1"/>
  <c r="AA161" i="1" s="1"/>
  <c r="Q162" i="1"/>
  <c r="AA162" i="1" s="1"/>
  <c r="Q163" i="1"/>
  <c r="AA163" i="1" s="1"/>
  <c r="Q176" i="1"/>
  <c r="AA176" i="1" s="1"/>
  <c r="Q178" i="1"/>
  <c r="AA178" i="1" s="1"/>
  <c r="Q179" i="1"/>
  <c r="AA179" i="1" s="1"/>
  <c r="Q180" i="1"/>
  <c r="AA180" i="1" s="1"/>
  <c r="Q177" i="1"/>
  <c r="AA177" i="1" s="1"/>
  <c r="Q181" i="1"/>
  <c r="AA181" i="1" s="1"/>
  <c r="Q195" i="1"/>
  <c r="AA195" i="1" s="1"/>
  <c r="Q193" i="1"/>
  <c r="AA193" i="1" s="1"/>
  <c r="Q194" i="1"/>
  <c r="AA194" i="1" s="1"/>
  <c r="Q192" i="1"/>
  <c r="AA192" i="1" s="1"/>
  <c r="Q282" i="1"/>
  <c r="AA282" i="1" s="1"/>
  <c r="Q281" i="1"/>
  <c r="AA281" i="1" s="1"/>
  <c r="Q249" i="1"/>
  <c r="AA249" i="1" s="1"/>
  <c r="Q241" i="1"/>
  <c r="AA241" i="1" s="1"/>
  <c r="Q240" i="1"/>
  <c r="AA240" i="1" s="1"/>
  <c r="Q239" i="1"/>
  <c r="AA239" i="1" s="1"/>
  <c r="Q253" i="1"/>
  <c r="AA253" i="1" s="1"/>
  <c r="Q252" i="1"/>
  <c r="AA252" i="1" s="1"/>
  <c r="Q251" i="1"/>
  <c r="AA251" i="1" s="1"/>
  <c r="Q255" i="1"/>
  <c r="AA255" i="1" s="1"/>
  <c r="Q254" i="1"/>
  <c r="AA254" i="1" s="1"/>
  <c r="Q260" i="1"/>
  <c r="AA260" i="1" s="1"/>
  <c r="Q261" i="1"/>
  <c r="AA261" i="1" s="1"/>
  <c r="Q259" i="1"/>
  <c r="AA259" i="1" s="1"/>
  <c r="Q258" i="1"/>
  <c r="AA258" i="1" s="1"/>
  <c r="Q272" i="1"/>
  <c r="AA272" i="1" s="1"/>
  <c r="Q267" i="1"/>
  <c r="AA267" i="1" s="1"/>
  <c r="Q266" i="1"/>
  <c r="AA266" i="1" s="1"/>
  <c r="Q263" i="1"/>
  <c r="AA263" i="1" s="1"/>
  <c r="Q262" i="1"/>
  <c r="AA262" i="1" s="1"/>
  <c r="Q271" i="1"/>
  <c r="AA271" i="1" s="1"/>
  <c r="Q273" i="1"/>
  <c r="AA273" i="1" s="1"/>
  <c r="Q265" i="1"/>
  <c r="AA265" i="1" s="1"/>
  <c r="Q264" i="1"/>
  <c r="AA264" i="1" s="1"/>
  <c r="Q275" i="1"/>
  <c r="AA275" i="1" s="1"/>
  <c r="Q274" i="1"/>
  <c r="AA274" i="1" s="1"/>
  <c r="Q268" i="1"/>
  <c r="AA268" i="1" s="1"/>
  <c r="Q269" i="1"/>
  <c r="AA269" i="1" s="1"/>
  <c r="Q270" i="1"/>
  <c r="AA270" i="1" s="1"/>
  <c r="Q277" i="1"/>
  <c r="AA277" i="1" s="1"/>
  <c r="Q298" i="1"/>
  <c r="AA298" i="1" s="1"/>
  <c r="Q297" i="1"/>
  <c r="AA297" i="1" s="1"/>
  <c r="Q299" i="1"/>
  <c r="AA299" i="1" s="1"/>
  <c r="Q300" i="1"/>
  <c r="AA300" i="1" s="1"/>
  <c r="Q301" i="1"/>
  <c r="AA301" i="1" s="1"/>
  <c r="Q303" i="1"/>
  <c r="AA303" i="1" s="1"/>
  <c r="Q304" i="1"/>
  <c r="AA304" i="1" s="1"/>
  <c r="Q305" i="1"/>
  <c r="AA305" i="1" s="1"/>
  <c r="Q312" i="1"/>
  <c r="AA312" i="1" s="1"/>
  <c r="Q311" i="1"/>
  <c r="AA311" i="1" s="1"/>
  <c r="Q310" i="1"/>
  <c r="AA310" i="1" s="1"/>
  <c r="Q309" i="1"/>
  <c r="AA309" i="1" s="1"/>
  <c r="Q308" i="1"/>
  <c r="AA308" i="1" s="1"/>
  <c r="Q307" i="1"/>
  <c r="AA307" i="1" s="1"/>
  <c r="Q306" i="1"/>
  <c r="AA306" i="1" s="1"/>
  <c r="Q313" i="1"/>
  <c r="AA313" i="1" s="1"/>
  <c r="Q314" i="1"/>
  <c r="AA314" i="1" s="1"/>
  <c r="Q318" i="1"/>
  <c r="AA318" i="1" s="1"/>
  <c r="Q321" i="1"/>
  <c r="AA321" i="1" s="1"/>
  <c r="Q322" i="1"/>
  <c r="AA322" i="1" s="1"/>
  <c r="Q320" i="1"/>
  <c r="AA320" i="1" s="1"/>
  <c r="Q323" i="1"/>
  <c r="AA323" i="1" s="1"/>
  <c r="Q324" i="1"/>
  <c r="AA324" i="1" s="1"/>
  <c r="Q325" i="1"/>
  <c r="AA325" i="1" s="1"/>
  <c r="Q330" i="1"/>
  <c r="AA330" i="1" s="1"/>
  <c r="Q328" i="1"/>
  <c r="AA328" i="1" s="1"/>
  <c r="Q329" i="1"/>
  <c r="AA329" i="1" s="1"/>
  <c r="Q327" i="1"/>
  <c r="AA327" i="1" s="1"/>
  <c r="Q332" i="1"/>
  <c r="AA332" i="1" s="1"/>
  <c r="N128" i="1"/>
  <c r="O128" i="1"/>
  <c r="Y128" i="1" s="1"/>
  <c r="N131" i="1"/>
  <c r="O131" i="1"/>
  <c r="Y131" i="1" s="1"/>
  <c r="N138" i="1"/>
  <c r="O138" i="1"/>
  <c r="Y138" i="1" s="1"/>
  <c r="N120" i="1"/>
  <c r="O120" i="1"/>
  <c r="Y120" i="1" s="1"/>
  <c r="N132" i="1"/>
  <c r="O132" i="1"/>
  <c r="Y132" i="1" s="1"/>
  <c r="N133" i="1"/>
  <c r="O133" i="1"/>
  <c r="Y133" i="1" s="1"/>
  <c r="N134" i="1"/>
  <c r="O134" i="1"/>
  <c r="Y134" i="1" s="1"/>
  <c r="N135" i="1"/>
  <c r="O135" i="1"/>
  <c r="Y135" i="1" s="1"/>
  <c r="N151" i="1"/>
  <c r="O151" i="1"/>
  <c r="Y151" i="1" s="1"/>
  <c r="N152" i="1"/>
  <c r="O152" i="1"/>
  <c r="Y152" i="1" s="1"/>
  <c r="N157" i="1"/>
  <c r="O157" i="1"/>
  <c r="Y157" i="1" s="1"/>
  <c r="N186" i="1"/>
  <c r="O186" i="1"/>
  <c r="Y186" i="1" s="1"/>
  <c r="N159" i="1"/>
  <c r="O159" i="1"/>
  <c r="Y159" i="1" s="1"/>
  <c r="N160" i="1"/>
  <c r="O160" i="1"/>
  <c r="Y160" i="1" s="1"/>
  <c r="N164" i="1"/>
  <c r="O164" i="1"/>
  <c r="Y164" i="1" s="1"/>
  <c r="N165" i="1"/>
  <c r="O165" i="1"/>
  <c r="Y165" i="1" s="1"/>
  <c r="N166" i="1"/>
  <c r="O166" i="1"/>
  <c r="Y166" i="1" s="1"/>
  <c r="N167" i="1"/>
  <c r="O167" i="1"/>
  <c r="Y167" i="1" s="1"/>
  <c r="N168" i="1"/>
  <c r="O168" i="1"/>
  <c r="Y168" i="1" s="1"/>
  <c r="N169" i="1"/>
  <c r="O169" i="1"/>
  <c r="Y169" i="1" s="1"/>
  <c r="N172" i="1"/>
  <c r="O172" i="1"/>
  <c r="Y172" i="1" s="1"/>
  <c r="N173" i="1"/>
  <c r="O173" i="1"/>
  <c r="Y173" i="1" s="1"/>
  <c r="N174" i="1"/>
  <c r="O174" i="1"/>
  <c r="Y174" i="1" s="1"/>
  <c r="N175" i="1"/>
  <c r="O175" i="1"/>
  <c r="Y175" i="1" s="1"/>
  <c r="N182" i="1"/>
  <c r="O182" i="1"/>
  <c r="Y182" i="1" s="1"/>
  <c r="N156" i="1"/>
  <c r="O156" i="1"/>
  <c r="Y156" i="1" s="1"/>
  <c r="N158" i="1"/>
  <c r="O158" i="1"/>
  <c r="Y158" i="1" s="1"/>
  <c r="N161" i="1"/>
  <c r="O161" i="1"/>
  <c r="Y161" i="1" s="1"/>
  <c r="N162" i="1"/>
  <c r="O162" i="1"/>
  <c r="Y162" i="1" s="1"/>
  <c r="N163" i="1"/>
  <c r="O163" i="1"/>
  <c r="Y163" i="1" s="1"/>
  <c r="N176" i="1"/>
  <c r="O176" i="1"/>
  <c r="Y176" i="1" s="1"/>
  <c r="N178" i="1"/>
  <c r="O178" i="1"/>
  <c r="Y178" i="1" s="1"/>
  <c r="N179" i="1"/>
  <c r="O179" i="1"/>
  <c r="Y179" i="1" s="1"/>
  <c r="N180" i="1"/>
  <c r="O180" i="1"/>
  <c r="Y180" i="1" s="1"/>
  <c r="N177" i="1"/>
  <c r="O177" i="1"/>
  <c r="Y177" i="1" s="1"/>
  <c r="N181" i="1"/>
  <c r="O181" i="1"/>
  <c r="Y181" i="1" s="1"/>
  <c r="N195" i="1"/>
  <c r="O195" i="1"/>
  <c r="Y195" i="1" s="1"/>
  <c r="N193" i="1"/>
  <c r="O193" i="1"/>
  <c r="Y193" i="1" s="1"/>
  <c r="N194" i="1"/>
  <c r="O194" i="1"/>
  <c r="Y194" i="1" s="1"/>
  <c r="N192" i="1"/>
  <c r="O192" i="1"/>
  <c r="Y192" i="1" s="1"/>
  <c r="N282" i="1"/>
  <c r="O282" i="1"/>
  <c r="Y282" i="1" s="1"/>
  <c r="N281" i="1"/>
  <c r="O281" i="1"/>
  <c r="Y281" i="1" s="1"/>
  <c r="N249" i="1"/>
  <c r="O249" i="1"/>
  <c r="Y249" i="1" s="1"/>
  <c r="N241" i="1"/>
  <c r="O241" i="1"/>
  <c r="Y241" i="1" s="1"/>
  <c r="N240" i="1"/>
  <c r="O240" i="1"/>
  <c r="Y240" i="1" s="1"/>
  <c r="N239" i="1"/>
  <c r="O239" i="1"/>
  <c r="Y239" i="1" s="1"/>
  <c r="N253" i="1"/>
  <c r="O253" i="1"/>
  <c r="Y253" i="1" s="1"/>
  <c r="N252" i="1"/>
  <c r="O252" i="1"/>
  <c r="Y252" i="1" s="1"/>
  <c r="N251" i="1"/>
  <c r="O251" i="1"/>
  <c r="Y251" i="1" s="1"/>
  <c r="N255" i="1"/>
  <c r="O255" i="1"/>
  <c r="Y255" i="1" s="1"/>
  <c r="N254" i="1"/>
  <c r="O254" i="1"/>
  <c r="Y254" i="1" s="1"/>
  <c r="N260" i="1"/>
  <c r="O260" i="1"/>
  <c r="Y260" i="1" s="1"/>
  <c r="N261" i="1"/>
  <c r="O261" i="1"/>
  <c r="Y261" i="1" s="1"/>
  <c r="N259" i="1"/>
  <c r="O259" i="1"/>
  <c r="Y259" i="1" s="1"/>
  <c r="N258" i="1"/>
  <c r="O258" i="1"/>
  <c r="Y258" i="1" s="1"/>
  <c r="N272" i="1"/>
  <c r="O272" i="1"/>
  <c r="Y272" i="1" s="1"/>
  <c r="N267" i="1"/>
  <c r="O267" i="1"/>
  <c r="Y267" i="1" s="1"/>
  <c r="N266" i="1"/>
  <c r="O266" i="1"/>
  <c r="Y266" i="1" s="1"/>
  <c r="N263" i="1"/>
  <c r="O263" i="1"/>
  <c r="Y263" i="1" s="1"/>
  <c r="N262" i="1"/>
  <c r="O262" i="1"/>
  <c r="Y262" i="1" s="1"/>
  <c r="N271" i="1"/>
  <c r="O271" i="1"/>
  <c r="Y271" i="1" s="1"/>
  <c r="N273" i="1"/>
  <c r="O273" i="1"/>
  <c r="Y273" i="1" s="1"/>
  <c r="N265" i="1"/>
  <c r="O265" i="1"/>
  <c r="Y265" i="1" s="1"/>
  <c r="N264" i="1"/>
  <c r="O264" i="1"/>
  <c r="Y264" i="1" s="1"/>
  <c r="N275" i="1"/>
  <c r="O275" i="1"/>
  <c r="Y275" i="1" s="1"/>
  <c r="N274" i="1"/>
  <c r="O274" i="1"/>
  <c r="Y274" i="1" s="1"/>
  <c r="N268" i="1"/>
  <c r="O268" i="1"/>
  <c r="Y268" i="1" s="1"/>
  <c r="N269" i="1"/>
  <c r="O269" i="1"/>
  <c r="Y269" i="1" s="1"/>
  <c r="N270" i="1"/>
  <c r="O270" i="1"/>
  <c r="Y270" i="1" s="1"/>
  <c r="N277" i="1"/>
  <c r="O277" i="1"/>
  <c r="Y277" i="1" s="1"/>
  <c r="N298" i="1"/>
  <c r="O298" i="1"/>
  <c r="Y298" i="1" s="1"/>
  <c r="N297" i="1"/>
  <c r="O297" i="1"/>
  <c r="Y297" i="1" s="1"/>
  <c r="N299" i="1"/>
  <c r="O299" i="1"/>
  <c r="Y299" i="1" s="1"/>
  <c r="N300" i="1"/>
  <c r="O300" i="1"/>
  <c r="Y300" i="1" s="1"/>
  <c r="N301" i="1"/>
  <c r="O301" i="1"/>
  <c r="Y301" i="1" s="1"/>
  <c r="N303" i="1"/>
  <c r="O303" i="1"/>
  <c r="Y303" i="1" s="1"/>
  <c r="N304" i="1"/>
  <c r="O304" i="1"/>
  <c r="Y304" i="1" s="1"/>
  <c r="N305" i="1"/>
  <c r="O305" i="1"/>
  <c r="Y305" i="1" s="1"/>
  <c r="N312" i="1"/>
  <c r="O312" i="1"/>
  <c r="Y312" i="1" s="1"/>
  <c r="N311" i="1"/>
  <c r="O311" i="1"/>
  <c r="Y311" i="1" s="1"/>
  <c r="N310" i="1"/>
  <c r="O310" i="1"/>
  <c r="Y310" i="1" s="1"/>
  <c r="N309" i="1"/>
  <c r="O309" i="1"/>
  <c r="Y309" i="1" s="1"/>
  <c r="N308" i="1"/>
  <c r="O308" i="1"/>
  <c r="Y308" i="1" s="1"/>
  <c r="N307" i="1"/>
  <c r="O307" i="1"/>
  <c r="Y307" i="1" s="1"/>
  <c r="N306" i="1"/>
  <c r="O306" i="1"/>
  <c r="Y306" i="1" s="1"/>
  <c r="N313" i="1"/>
  <c r="O313" i="1"/>
  <c r="Y313" i="1" s="1"/>
  <c r="N314" i="1"/>
  <c r="O314" i="1"/>
  <c r="Y314" i="1" s="1"/>
  <c r="N318" i="1"/>
  <c r="O318" i="1"/>
  <c r="Y318" i="1" s="1"/>
  <c r="N321" i="1"/>
  <c r="O321" i="1"/>
  <c r="Y321" i="1" s="1"/>
  <c r="N322" i="1"/>
  <c r="O322" i="1"/>
  <c r="Y322" i="1" s="1"/>
  <c r="N320" i="1"/>
  <c r="O320" i="1"/>
  <c r="Y320" i="1" s="1"/>
  <c r="N323" i="1"/>
  <c r="O323" i="1"/>
  <c r="Y323" i="1" s="1"/>
  <c r="N324" i="1"/>
  <c r="O324" i="1"/>
  <c r="Y324" i="1" s="1"/>
  <c r="N325" i="1"/>
  <c r="O325" i="1"/>
  <c r="Y325" i="1" s="1"/>
  <c r="N330" i="1"/>
  <c r="O330" i="1"/>
  <c r="Y330" i="1" s="1"/>
  <c r="N328" i="1"/>
  <c r="O328" i="1"/>
  <c r="Y328" i="1" s="1"/>
  <c r="N329" i="1"/>
  <c r="O329" i="1"/>
  <c r="Y329" i="1" s="1"/>
  <c r="N327" i="1"/>
  <c r="O327" i="1"/>
  <c r="Y327" i="1" s="1"/>
  <c r="N332" i="1"/>
  <c r="O332" i="1"/>
  <c r="Y332" i="1" s="1"/>
  <c r="N126" i="1"/>
  <c r="O126" i="1"/>
  <c r="Y126" i="1" s="1"/>
  <c r="N130" i="1"/>
  <c r="O130" i="1"/>
  <c r="Y130" i="1" s="1"/>
  <c r="N127" i="1"/>
  <c r="O127" i="1"/>
  <c r="Y127" i="1" s="1"/>
  <c r="E141" i="1"/>
  <c r="F18" i="1"/>
  <c r="F334" i="1"/>
  <c r="F336" i="1"/>
  <c r="F326" i="1"/>
  <c r="F214" i="1"/>
  <c r="F215" i="1"/>
  <c r="F19" i="1"/>
  <c r="O19" i="1" s="1"/>
  <c r="Y19" i="1" s="1"/>
  <c r="N183" i="1"/>
  <c r="N129" i="1"/>
  <c r="O129" i="1"/>
  <c r="Y129" i="1" s="1"/>
  <c r="Q129" i="1"/>
  <c r="AA129" i="1" s="1"/>
  <c r="S129" i="1"/>
  <c r="T129" i="1"/>
  <c r="U129" i="1"/>
  <c r="AC129" i="1" s="1"/>
  <c r="N60" i="1"/>
  <c r="O60" i="1"/>
  <c r="Y60" i="1" s="1"/>
  <c r="Q60" i="1"/>
  <c r="AA60" i="1" s="1"/>
  <c r="S60" i="1"/>
  <c r="T60" i="1"/>
  <c r="U60" i="1"/>
  <c r="AC60" i="1" s="1"/>
  <c r="N57" i="1"/>
  <c r="O57" i="1"/>
  <c r="Y57" i="1" s="1"/>
  <c r="Q57" i="1"/>
  <c r="AA57" i="1" s="1"/>
  <c r="S57" i="1"/>
  <c r="T57" i="1"/>
  <c r="U57" i="1"/>
  <c r="AC57" i="1" s="1"/>
  <c r="N319" i="1"/>
  <c r="O319" i="1"/>
  <c r="Y319" i="1" s="1"/>
  <c r="Q319" i="1"/>
  <c r="AA319" i="1" s="1"/>
  <c r="S319" i="1"/>
  <c r="T319" i="1"/>
  <c r="U319" i="1"/>
  <c r="AC319" i="1" s="1"/>
  <c r="N139" i="1"/>
  <c r="O139" i="1"/>
  <c r="Y139" i="1" s="1"/>
  <c r="Q139" i="1"/>
  <c r="AA139" i="1" s="1"/>
  <c r="S139" i="1"/>
  <c r="T139" i="1"/>
  <c r="U139" i="1"/>
  <c r="AC139" i="1" s="1"/>
  <c r="N141" i="1"/>
  <c r="O141" i="1"/>
  <c r="Y141" i="1" s="1"/>
  <c r="Q141" i="1"/>
  <c r="AA141" i="1" s="1"/>
  <c r="S141" i="1"/>
  <c r="T141" i="1"/>
  <c r="U141" i="1"/>
  <c r="AC141" i="1" s="1"/>
  <c r="N171" i="1"/>
  <c r="O171" i="1"/>
  <c r="Y171" i="1" s="1"/>
  <c r="Q171" i="1"/>
  <c r="AA171" i="1" s="1"/>
  <c r="S171" i="1"/>
  <c r="T171" i="1"/>
  <c r="U171" i="1"/>
  <c r="AC171" i="1" s="1"/>
  <c r="N189" i="1"/>
  <c r="O189" i="1"/>
  <c r="Y189" i="1" s="1"/>
  <c r="Q189" i="1"/>
  <c r="AA189" i="1" s="1"/>
  <c r="S189" i="1"/>
  <c r="T189" i="1"/>
  <c r="U189" i="1"/>
  <c r="AC189" i="1" s="1"/>
  <c r="N286" i="1"/>
  <c r="O286" i="1"/>
  <c r="Y286" i="1" s="1"/>
  <c r="Q286" i="1"/>
  <c r="AA286" i="1" s="1"/>
  <c r="S286" i="1"/>
  <c r="T286" i="1"/>
  <c r="U286" i="1"/>
  <c r="AC286" i="1" s="1"/>
  <c r="N284" i="1"/>
  <c r="O284" i="1"/>
  <c r="Y284" i="1" s="1"/>
  <c r="Q284" i="1"/>
  <c r="AA284" i="1" s="1"/>
  <c r="S284" i="1"/>
  <c r="T284" i="1"/>
  <c r="U284" i="1"/>
  <c r="AC284" i="1" s="1"/>
  <c r="N285" i="1"/>
  <c r="O285" i="1"/>
  <c r="Y285" i="1" s="1"/>
  <c r="Q285" i="1"/>
  <c r="AA285" i="1" s="1"/>
  <c r="S285" i="1"/>
  <c r="T285" i="1"/>
  <c r="U285" i="1"/>
  <c r="AC285" i="1" s="1"/>
  <c r="N289" i="1"/>
  <c r="O289" i="1"/>
  <c r="Y289" i="1" s="1"/>
  <c r="Q289" i="1"/>
  <c r="AA289" i="1" s="1"/>
  <c r="S289" i="1"/>
  <c r="T289" i="1"/>
  <c r="U289" i="1"/>
  <c r="AC289" i="1" s="1"/>
  <c r="N288" i="1"/>
  <c r="O288" i="1"/>
  <c r="Y288" i="1" s="1"/>
  <c r="Q288" i="1"/>
  <c r="AA288" i="1" s="1"/>
  <c r="S288" i="1"/>
  <c r="T288" i="1"/>
  <c r="U288" i="1"/>
  <c r="AC288" i="1" s="1"/>
  <c r="N291" i="1"/>
  <c r="O291" i="1"/>
  <c r="Y291" i="1" s="1"/>
  <c r="Q291" i="1"/>
  <c r="AA291" i="1" s="1"/>
  <c r="S291" i="1"/>
  <c r="T291" i="1"/>
  <c r="U291" i="1"/>
  <c r="AC291" i="1" s="1"/>
  <c r="N316" i="1"/>
  <c r="O316" i="1"/>
  <c r="Y316" i="1" s="1"/>
  <c r="Q316" i="1"/>
  <c r="AA316" i="1" s="1"/>
  <c r="S316" i="1"/>
  <c r="T316" i="1"/>
  <c r="U316" i="1"/>
  <c r="AC316" i="1" s="1"/>
  <c r="N317" i="1"/>
  <c r="O317" i="1"/>
  <c r="Y317" i="1" s="1"/>
  <c r="Q317" i="1"/>
  <c r="AA317" i="1" s="1"/>
  <c r="S317" i="1"/>
  <c r="T317" i="1"/>
  <c r="U317" i="1"/>
  <c r="AC317" i="1" s="1"/>
  <c r="N335" i="1"/>
  <c r="O335" i="1"/>
  <c r="Y335" i="1" s="1"/>
  <c r="Q335" i="1"/>
  <c r="AA335" i="1" s="1"/>
  <c r="S335" i="1"/>
  <c r="T335" i="1"/>
  <c r="U335" i="1"/>
  <c r="AC335" i="1" s="1"/>
  <c r="N337" i="1"/>
  <c r="O337" i="1"/>
  <c r="Y337" i="1" s="1"/>
  <c r="Q337" i="1"/>
  <c r="AA337" i="1" s="1"/>
  <c r="S337" i="1"/>
  <c r="T337" i="1"/>
  <c r="U337" i="1"/>
  <c r="AC337" i="1" s="1"/>
  <c r="N20" i="1"/>
  <c r="O20" i="1"/>
  <c r="Y20" i="1" s="1"/>
  <c r="Q20" i="1"/>
  <c r="AA20" i="1" s="1"/>
  <c r="S20" i="1"/>
  <c r="T20" i="1"/>
  <c r="U20" i="1"/>
  <c r="AC20" i="1" s="1"/>
  <c r="N21" i="1"/>
  <c r="O21" i="1"/>
  <c r="Y21" i="1" s="1"/>
  <c r="Q21" i="1"/>
  <c r="AA21" i="1" s="1"/>
  <c r="S21" i="1"/>
  <c r="T21" i="1"/>
  <c r="U21" i="1"/>
  <c r="AC21" i="1" s="1"/>
  <c r="N22" i="1"/>
  <c r="O22" i="1"/>
  <c r="Y22" i="1" s="1"/>
  <c r="Q22" i="1"/>
  <c r="AA22" i="1" s="1"/>
  <c r="S22" i="1"/>
  <c r="T22" i="1"/>
  <c r="U22" i="1"/>
  <c r="AC22" i="1" s="1"/>
  <c r="N30" i="1"/>
  <c r="O30" i="1"/>
  <c r="Y30" i="1" s="1"/>
  <c r="Q30" i="1"/>
  <c r="AA30" i="1" s="1"/>
  <c r="S30" i="1"/>
  <c r="T30" i="1"/>
  <c r="U30" i="1"/>
  <c r="AC30" i="1" s="1"/>
  <c r="N29" i="1"/>
  <c r="O29" i="1"/>
  <c r="Y29" i="1" s="1"/>
  <c r="Q29" i="1"/>
  <c r="AA29" i="1" s="1"/>
  <c r="S29" i="1"/>
  <c r="T29" i="1"/>
  <c r="U29" i="1"/>
  <c r="AC29" i="1" s="1"/>
  <c r="N31" i="1"/>
  <c r="O31" i="1"/>
  <c r="Y31" i="1" s="1"/>
  <c r="Q31" i="1"/>
  <c r="AA31" i="1" s="1"/>
  <c r="S31" i="1"/>
  <c r="T31" i="1"/>
  <c r="U31" i="1"/>
  <c r="AC31" i="1" s="1"/>
  <c r="N32" i="1"/>
  <c r="O32" i="1"/>
  <c r="Y32" i="1" s="1"/>
  <c r="Q32" i="1"/>
  <c r="AA32" i="1" s="1"/>
  <c r="S32" i="1"/>
  <c r="T32" i="1"/>
  <c r="U32" i="1"/>
  <c r="AC32" i="1" s="1"/>
  <c r="N25" i="1"/>
  <c r="O25" i="1"/>
  <c r="Y25" i="1" s="1"/>
  <c r="Q25" i="1"/>
  <c r="AA25" i="1" s="1"/>
  <c r="S25" i="1"/>
  <c r="T25" i="1"/>
  <c r="U25" i="1"/>
  <c r="AC25" i="1" s="1"/>
  <c r="N24" i="1"/>
  <c r="O24" i="1"/>
  <c r="Y24" i="1" s="1"/>
  <c r="Q24" i="1"/>
  <c r="AA24" i="1" s="1"/>
  <c r="S24" i="1"/>
  <c r="T24" i="1"/>
  <c r="U24" i="1"/>
  <c r="AC24" i="1" s="1"/>
  <c r="N23" i="1"/>
  <c r="O23" i="1"/>
  <c r="Y23" i="1" s="1"/>
  <c r="Q23" i="1"/>
  <c r="AA23" i="1" s="1"/>
  <c r="S23" i="1"/>
  <c r="T23" i="1"/>
  <c r="U23" i="1"/>
  <c r="AC23" i="1" s="1"/>
  <c r="N26" i="1"/>
  <c r="O26" i="1"/>
  <c r="Y26" i="1" s="1"/>
  <c r="Q26" i="1"/>
  <c r="AA26" i="1" s="1"/>
  <c r="S26" i="1"/>
  <c r="T26" i="1"/>
  <c r="U26" i="1"/>
  <c r="AC26" i="1" s="1"/>
  <c r="N27" i="1"/>
  <c r="X27" i="1" s="1"/>
  <c r="O27" i="1"/>
  <c r="Y27" i="1" s="1"/>
  <c r="Q27" i="1"/>
  <c r="AA27" i="1" s="1"/>
  <c r="S27" i="1"/>
  <c r="T27" i="1"/>
  <c r="U27" i="1"/>
  <c r="AC27" i="1" s="1"/>
  <c r="N28" i="1"/>
  <c r="O28" i="1"/>
  <c r="Y28" i="1" s="1"/>
  <c r="Q28" i="1"/>
  <c r="AA28" i="1" s="1"/>
  <c r="S28" i="1"/>
  <c r="T28" i="1"/>
  <c r="U28" i="1"/>
  <c r="AC28" i="1" s="1"/>
  <c r="N39" i="1"/>
  <c r="O39" i="1"/>
  <c r="Y39" i="1" s="1"/>
  <c r="Q39" i="1"/>
  <c r="AA39" i="1" s="1"/>
  <c r="S39" i="1"/>
  <c r="T39" i="1"/>
  <c r="U39" i="1"/>
  <c r="AC39" i="1" s="1"/>
  <c r="N41" i="1"/>
  <c r="O41" i="1"/>
  <c r="Y41" i="1" s="1"/>
  <c r="Q41" i="1"/>
  <c r="AA41" i="1" s="1"/>
  <c r="S41" i="1"/>
  <c r="T41" i="1"/>
  <c r="U41" i="1"/>
  <c r="AC41" i="1" s="1"/>
  <c r="N40" i="1"/>
  <c r="O40" i="1"/>
  <c r="Y40" i="1" s="1"/>
  <c r="Q40" i="1"/>
  <c r="AA40" i="1" s="1"/>
  <c r="S40" i="1"/>
  <c r="T40" i="1"/>
  <c r="U40" i="1"/>
  <c r="AC40" i="1" s="1"/>
  <c r="N37" i="1"/>
  <c r="O37" i="1"/>
  <c r="Y37" i="1" s="1"/>
  <c r="Q37" i="1"/>
  <c r="AA37" i="1" s="1"/>
  <c r="S37" i="1"/>
  <c r="T37" i="1"/>
  <c r="U37" i="1"/>
  <c r="AC37" i="1" s="1"/>
  <c r="N38" i="1"/>
  <c r="O38" i="1"/>
  <c r="Y38" i="1" s="1"/>
  <c r="Q38" i="1"/>
  <c r="AA38" i="1" s="1"/>
  <c r="S38" i="1"/>
  <c r="T38" i="1"/>
  <c r="U38" i="1"/>
  <c r="AC38" i="1" s="1"/>
  <c r="N72" i="1"/>
  <c r="O72" i="1"/>
  <c r="Y72" i="1" s="1"/>
  <c r="Q72" i="1"/>
  <c r="AA72" i="1" s="1"/>
  <c r="S72" i="1"/>
  <c r="T72" i="1"/>
  <c r="U72" i="1"/>
  <c r="AC72" i="1" s="1"/>
  <c r="N73" i="1"/>
  <c r="O73" i="1"/>
  <c r="Y73" i="1" s="1"/>
  <c r="Q73" i="1"/>
  <c r="AA73" i="1" s="1"/>
  <c r="S73" i="1"/>
  <c r="T73" i="1"/>
  <c r="U73" i="1"/>
  <c r="AC73" i="1" s="1"/>
  <c r="N75" i="1"/>
  <c r="O75" i="1"/>
  <c r="Y75" i="1" s="1"/>
  <c r="Q75" i="1"/>
  <c r="AA75" i="1" s="1"/>
  <c r="S75" i="1"/>
  <c r="T75" i="1"/>
  <c r="U75" i="1"/>
  <c r="AC75" i="1" s="1"/>
  <c r="N77" i="1"/>
  <c r="O77" i="1"/>
  <c r="Y77" i="1" s="1"/>
  <c r="Q77" i="1"/>
  <c r="AA77" i="1" s="1"/>
  <c r="S77" i="1"/>
  <c r="T77" i="1"/>
  <c r="U77" i="1"/>
  <c r="AC77" i="1" s="1"/>
  <c r="N74" i="1"/>
  <c r="O74" i="1"/>
  <c r="Y74" i="1" s="1"/>
  <c r="Q74" i="1"/>
  <c r="AA74" i="1" s="1"/>
  <c r="S74" i="1"/>
  <c r="T74" i="1"/>
  <c r="U74" i="1"/>
  <c r="AC74" i="1" s="1"/>
  <c r="N76" i="1"/>
  <c r="O76" i="1"/>
  <c r="Y76" i="1" s="1"/>
  <c r="Q76" i="1"/>
  <c r="AA76" i="1" s="1"/>
  <c r="S76" i="1"/>
  <c r="T76" i="1"/>
  <c r="U76" i="1"/>
  <c r="AC76" i="1" s="1"/>
  <c r="N79" i="1"/>
  <c r="O79" i="1"/>
  <c r="Y79" i="1" s="1"/>
  <c r="Q79" i="1"/>
  <c r="AA79" i="1" s="1"/>
  <c r="S79" i="1"/>
  <c r="T79" i="1"/>
  <c r="U79" i="1"/>
  <c r="AC79" i="1" s="1"/>
  <c r="N80" i="1"/>
  <c r="O80" i="1"/>
  <c r="Y80" i="1" s="1"/>
  <c r="Q80" i="1"/>
  <c r="AA80" i="1" s="1"/>
  <c r="S80" i="1"/>
  <c r="T80" i="1"/>
  <c r="U80" i="1"/>
  <c r="AC80" i="1" s="1"/>
  <c r="N82" i="1"/>
  <c r="O82" i="1"/>
  <c r="Y82" i="1" s="1"/>
  <c r="Q82" i="1"/>
  <c r="AA82" i="1" s="1"/>
  <c r="S82" i="1"/>
  <c r="T82" i="1"/>
  <c r="U82" i="1"/>
  <c r="AC82" i="1" s="1"/>
  <c r="N84" i="1"/>
  <c r="O84" i="1"/>
  <c r="Y84" i="1" s="1"/>
  <c r="Q84" i="1"/>
  <c r="AA84" i="1" s="1"/>
  <c r="S84" i="1"/>
  <c r="T84" i="1"/>
  <c r="U84" i="1"/>
  <c r="AC84" i="1" s="1"/>
  <c r="N86" i="1"/>
  <c r="O86" i="1"/>
  <c r="Y86" i="1" s="1"/>
  <c r="Q86" i="1"/>
  <c r="AA86" i="1" s="1"/>
  <c r="S86" i="1"/>
  <c r="T86" i="1"/>
  <c r="U86" i="1"/>
  <c r="AC86" i="1" s="1"/>
  <c r="N81" i="1"/>
  <c r="O81" i="1"/>
  <c r="Y81" i="1" s="1"/>
  <c r="Q81" i="1"/>
  <c r="AA81" i="1" s="1"/>
  <c r="S81" i="1"/>
  <c r="T81" i="1"/>
  <c r="U81" i="1"/>
  <c r="AC81" i="1" s="1"/>
  <c r="N89" i="1"/>
  <c r="O89" i="1"/>
  <c r="Y89" i="1" s="1"/>
  <c r="Q89" i="1"/>
  <c r="AA89" i="1" s="1"/>
  <c r="S89" i="1"/>
  <c r="T89" i="1"/>
  <c r="U89" i="1"/>
  <c r="AC89" i="1" s="1"/>
  <c r="N85" i="1"/>
  <c r="O85" i="1"/>
  <c r="Y85" i="1" s="1"/>
  <c r="Q85" i="1"/>
  <c r="AA85" i="1" s="1"/>
  <c r="S85" i="1"/>
  <c r="T85" i="1"/>
  <c r="U85" i="1"/>
  <c r="AC85" i="1" s="1"/>
  <c r="N88" i="1"/>
  <c r="O88" i="1"/>
  <c r="Y88" i="1" s="1"/>
  <c r="Q88" i="1"/>
  <c r="AA88" i="1" s="1"/>
  <c r="S88" i="1"/>
  <c r="T88" i="1"/>
  <c r="U88" i="1"/>
  <c r="AC88" i="1" s="1"/>
  <c r="N83" i="1"/>
  <c r="O83" i="1"/>
  <c r="Y83" i="1" s="1"/>
  <c r="Q83" i="1"/>
  <c r="AA83" i="1" s="1"/>
  <c r="S83" i="1"/>
  <c r="T83" i="1"/>
  <c r="U83" i="1"/>
  <c r="AC83" i="1" s="1"/>
  <c r="N87" i="1"/>
  <c r="O87" i="1"/>
  <c r="Y87" i="1" s="1"/>
  <c r="Q87" i="1"/>
  <c r="AA87" i="1" s="1"/>
  <c r="S87" i="1"/>
  <c r="T87" i="1"/>
  <c r="U87" i="1"/>
  <c r="AC87" i="1" s="1"/>
  <c r="N101" i="1"/>
  <c r="O101" i="1"/>
  <c r="Y101" i="1" s="1"/>
  <c r="Q101" i="1"/>
  <c r="AA101" i="1" s="1"/>
  <c r="S101" i="1"/>
  <c r="T101" i="1"/>
  <c r="U101" i="1"/>
  <c r="AC101" i="1" s="1"/>
  <c r="N100" i="1"/>
  <c r="O100" i="1"/>
  <c r="Y100" i="1" s="1"/>
  <c r="Q100" i="1"/>
  <c r="AA100" i="1" s="1"/>
  <c r="S100" i="1"/>
  <c r="T100" i="1"/>
  <c r="U100" i="1"/>
  <c r="AC100" i="1" s="1"/>
  <c r="N102" i="1"/>
  <c r="O102" i="1"/>
  <c r="Y102" i="1" s="1"/>
  <c r="Q102" i="1"/>
  <c r="AA102" i="1" s="1"/>
  <c r="S102" i="1"/>
  <c r="T102" i="1"/>
  <c r="U102" i="1"/>
  <c r="AC102" i="1" s="1"/>
  <c r="N103" i="1"/>
  <c r="O103" i="1"/>
  <c r="Y103" i="1" s="1"/>
  <c r="Q103" i="1"/>
  <c r="AA103" i="1" s="1"/>
  <c r="S103" i="1"/>
  <c r="T103" i="1"/>
  <c r="U103" i="1"/>
  <c r="AC103" i="1" s="1"/>
  <c r="N104" i="1"/>
  <c r="O104" i="1"/>
  <c r="Y104" i="1" s="1"/>
  <c r="Q104" i="1"/>
  <c r="AA104" i="1" s="1"/>
  <c r="S104" i="1"/>
  <c r="T104" i="1"/>
  <c r="U104" i="1"/>
  <c r="AC104" i="1" s="1"/>
  <c r="N99" i="1"/>
  <c r="O99" i="1"/>
  <c r="Y99" i="1" s="1"/>
  <c r="Q99" i="1"/>
  <c r="AA99" i="1" s="1"/>
  <c r="S99" i="1"/>
  <c r="T99" i="1"/>
  <c r="U99" i="1"/>
  <c r="AC99" i="1" s="1"/>
  <c r="N108" i="1"/>
  <c r="O108" i="1"/>
  <c r="Y108" i="1" s="1"/>
  <c r="Q108" i="1"/>
  <c r="AA108" i="1" s="1"/>
  <c r="S108" i="1"/>
  <c r="T108" i="1"/>
  <c r="U108" i="1"/>
  <c r="AC108" i="1" s="1"/>
  <c r="O107" i="1"/>
  <c r="Y107" i="1" s="1"/>
  <c r="Q107" i="1"/>
  <c r="S107" i="1"/>
  <c r="T107" i="1"/>
  <c r="U107" i="1"/>
  <c r="AC107" i="1" s="1"/>
  <c r="N106" i="1"/>
  <c r="O106" i="1"/>
  <c r="Y106" i="1" s="1"/>
  <c r="Q106" i="1"/>
  <c r="AA106" i="1" s="1"/>
  <c r="S106" i="1"/>
  <c r="T106" i="1"/>
  <c r="U106" i="1"/>
  <c r="AC106" i="1" s="1"/>
  <c r="N109" i="1"/>
  <c r="O109" i="1"/>
  <c r="Y109" i="1" s="1"/>
  <c r="Q109" i="1"/>
  <c r="AA109" i="1" s="1"/>
  <c r="S109" i="1"/>
  <c r="T109" i="1"/>
  <c r="U109" i="1"/>
  <c r="AC109" i="1" s="1"/>
  <c r="N98" i="1"/>
  <c r="O98" i="1"/>
  <c r="Y98" i="1" s="1"/>
  <c r="Q98" i="1"/>
  <c r="AA98" i="1" s="1"/>
  <c r="S98" i="1"/>
  <c r="T98" i="1"/>
  <c r="U98" i="1"/>
  <c r="AC98" i="1" s="1"/>
  <c r="N97" i="1"/>
  <c r="O97" i="1"/>
  <c r="Y97" i="1" s="1"/>
  <c r="Q97" i="1"/>
  <c r="AA97" i="1" s="1"/>
  <c r="S97" i="1"/>
  <c r="T97" i="1"/>
  <c r="U97" i="1"/>
  <c r="AC97" i="1" s="1"/>
  <c r="N95" i="1"/>
  <c r="O95" i="1"/>
  <c r="Y95" i="1" s="1"/>
  <c r="Q95" i="1"/>
  <c r="AA95" i="1" s="1"/>
  <c r="S95" i="1"/>
  <c r="T95" i="1"/>
  <c r="U95" i="1"/>
  <c r="AC95" i="1" s="1"/>
  <c r="N96" i="1"/>
  <c r="O96" i="1"/>
  <c r="Y96" i="1" s="1"/>
  <c r="Q96" i="1"/>
  <c r="AA96" i="1" s="1"/>
  <c r="S96" i="1"/>
  <c r="T96" i="1"/>
  <c r="U96" i="1"/>
  <c r="AC96" i="1" s="1"/>
  <c r="N124" i="1"/>
  <c r="O124" i="1"/>
  <c r="Y124" i="1" s="1"/>
  <c r="Q124" i="1"/>
  <c r="AA124" i="1" s="1"/>
  <c r="S124" i="1"/>
  <c r="T124" i="1"/>
  <c r="U124" i="1"/>
  <c r="AC124" i="1" s="1"/>
  <c r="N125" i="1"/>
  <c r="O125" i="1"/>
  <c r="Y125" i="1" s="1"/>
  <c r="Q125" i="1"/>
  <c r="AA125" i="1" s="1"/>
  <c r="S125" i="1"/>
  <c r="T125" i="1"/>
  <c r="U125" i="1"/>
  <c r="AC125" i="1" s="1"/>
  <c r="F185" i="1"/>
  <c r="U15" i="1"/>
  <c r="AC15" i="1" s="1"/>
  <c r="R107" i="1" l="1"/>
  <c r="AA107" i="1"/>
  <c r="A107" i="1" s="1"/>
  <c r="A341" i="1"/>
  <c r="A295" i="1"/>
  <c r="A154" i="1"/>
  <c r="P130" i="1"/>
  <c r="X130" i="1"/>
  <c r="A130" i="1" s="1"/>
  <c r="P329" i="1"/>
  <c r="X329" i="1"/>
  <c r="A329" i="1" s="1"/>
  <c r="P330" i="1"/>
  <c r="X330" i="1"/>
  <c r="A330" i="1" s="1"/>
  <c r="P320" i="1"/>
  <c r="X320" i="1"/>
  <c r="A320" i="1" s="1"/>
  <c r="P314" i="1"/>
  <c r="X314" i="1"/>
  <c r="A314" i="1" s="1"/>
  <c r="P306" i="1"/>
  <c r="X306" i="1"/>
  <c r="A306" i="1" s="1"/>
  <c r="P310" i="1"/>
  <c r="X310" i="1"/>
  <c r="A310" i="1" s="1"/>
  <c r="P304" i="1"/>
  <c r="X304" i="1"/>
  <c r="A304" i="1" s="1"/>
  <c r="P301" i="1"/>
  <c r="X301" i="1"/>
  <c r="A301" i="1" s="1"/>
  <c r="P298" i="1"/>
  <c r="X298" i="1"/>
  <c r="A298" i="1" s="1"/>
  <c r="P268" i="1"/>
  <c r="X268" i="1"/>
  <c r="A268" i="1" s="1"/>
  <c r="P275" i="1"/>
  <c r="X275" i="1"/>
  <c r="A275" i="1" s="1"/>
  <c r="P271" i="1"/>
  <c r="X271" i="1"/>
  <c r="A271" i="1" s="1"/>
  <c r="P263" i="1"/>
  <c r="X263" i="1"/>
  <c r="A263" i="1" s="1"/>
  <c r="P258" i="1"/>
  <c r="X258" i="1"/>
  <c r="A258" i="1" s="1"/>
  <c r="P261" i="1"/>
  <c r="X261" i="1"/>
  <c r="A261" i="1" s="1"/>
  <c r="P251" i="1"/>
  <c r="X251" i="1"/>
  <c r="A251" i="1" s="1"/>
  <c r="P253" i="1"/>
  <c r="X253" i="1"/>
  <c r="A253" i="1" s="1"/>
  <c r="P249" i="1"/>
  <c r="X249" i="1"/>
  <c r="A249" i="1" s="1"/>
  <c r="P194" i="1"/>
  <c r="X194" i="1"/>
  <c r="A194" i="1" s="1"/>
  <c r="P195" i="1"/>
  <c r="X195" i="1"/>
  <c r="A195" i="1" s="1"/>
  <c r="P179" i="1"/>
  <c r="X179" i="1"/>
  <c r="A179" i="1" s="1"/>
  <c r="P176" i="1"/>
  <c r="X176" i="1"/>
  <c r="A176" i="1" s="1"/>
  <c r="P158" i="1"/>
  <c r="X158" i="1"/>
  <c r="A158" i="1" s="1"/>
  <c r="P182" i="1"/>
  <c r="X182" i="1"/>
  <c r="A182" i="1" s="1"/>
  <c r="P172" i="1"/>
  <c r="X172" i="1"/>
  <c r="A172" i="1" s="1"/>
  <c r="P166" i="1"/>
  <c r="X166" i="1"/>
  <c r="A166" i="1" s="1"/>
  <c r="P164" i="1"/>
  <c r="X164" i="1"/>
  <c r="A164" i="1" s="1"/>
  <c r="P157" i="1"/>
  <c r="X157" i="1"/>
  <c r="A157" i="1" s="1"/>
  <c r="P151" i="1"/>
  <c r="X151" i="1"/>
  <c r="A151" i="1" s="1"/>
  <c r="P132" i="1"/>
  <c r="X132" i="1"/>
  <c r="A132" i="1" s="1"/>
  <c r="P138" i="1"/>
  <c r="X138" i="1"/>
  <c r="A138" i="1" s="1"/>
  <c r="P108" i="1"/>
  <c r="X108" i="1"/>
  <c r="A108" i="1" s="1"/>
  <c r="P104" i="1"/>
  <c r="X104" i="1"/>
  <c r="A104" i="1" s="1"/>
  <c r="P102" i="1"/>
  <c r="X102" i="1"/>
  <c r="A102" i="1" s="1"/>
  <c r="P101" i="1"/>
  <c r="X101" i="1"/>
  <c r="A101" i="1" s="1"/>
  <c r="P83" i="1"/>
  <c r="X83" i="1"/>
  <c r="A83" i="1" s="1"/>
  <c r="P85" i="1"/>
  <c r="X85" i="1"/>
  <c r="A85" i="1" s="1"/>
  <c r="P81" i="1"/>
  <c r="X81" i="1"/>
  <c r="A81" i="1" s="1"/>
  <c r="P84" i="1"/>
  <c r="X84" i="1"/>
  <c r="A84" i="1" s="1"/>
  <c r="P80" i="1"/>
  <c r="X80" i="1"/>
  <c r="A80" i="1" s="1"/>
  <c r="P76" i="1"/>
  <c r="X76" i="1"/>
  <c r="A76" i="1" s="1"/>
  <c r="P77" i="1"/>
  <c r="X77" i="1"/>
  <c r="A77" i="1" s="1"/>
  <c r="P73" i="1"/>
  <c r="X73" i="1"/>
  <c r="A73" i="1" s="1"/>
  <c r="P38" i="1"/>
  <c r="X38" i="1"/>
  <c r="A38" i="1" s="1"/>
  <c r="P40" i="1"/>
  <c r="X40" i="1"/>
  <c r="A40" i="1" s="1"/>
  <c r="P39" i="1"/>
  <c r="X39" i="1"/>
  <c r="A39" i="1" s="1"/>
  <c r="P27" i="1"/>
  <c r="A27" i="1"/>
  <c r="P23" i="1"/>
  <c r="X23" i="1"/>
  <c r="A23" i="1" s="1"/>
  <c r="P25" i="1"/>
  <c r="X25" i="1"/>
  <c r="A25" i="1" s="1"/>
  <c r="P31" i="1"/>
  <c r="X31" i="1"/>
  <c r="A31" i="1" s="1"/>
  <c r="P30" i="1"/>
  <c r="X30" i="1"/>
  <c r="A30" i="1" s="1"/>
  <c r="P21" i="1"/>
  <c r="X21" i="1"/>
  <c r="A21" i="1" s="1"/>
  <c r="P337" i="1"/>
  <c r="X337" i="1"/>
  <c r="A337" i="1" s="1"/>
  <c r="P317" i="1"/>
  <c r="X317" i="1"/>
  <c r="A317" i="1" s="1"/>
  <c r="P291" i="1"/>
  <c r="X291" i="1"/>
  <c r="A291" i="1" s="1"/>
  <c r="P289" i="1"/>
  <c r="X289" i="1"/>
  <c r="A289" i="1" s="1"/>
  <c r="P284" i="1"/>
  <c r="X284" i="1"/>
  <c r="A284" i="1" s="1"/>
  <c r="P189" i="1"/>
  <c r="X189" i="1"/>
  <c r="A189" i="1" s="1"/>
  <c r="P141" i="1"/>
  <c r="X141" i="1"/>
  <c r="A141" i="1" s="1"/>
  <c r="P319" i="1"/>
  <c r="X319" i="1"/>
  <c r="A319" i="1" s="1"/>
  <c r="P60" i="1"/>
  <c r="X60" i="1"/>
  <c r="A60" i="1" s="1"/>
  <c r="P184" i="1"/>
  <c r="X184" i="1"/>
  <c r="A184" i="1" s="1"/>
  <c r="P124" i="1"/>
  <c r="X124" i="1"/>
  <c r="A124" i="1" s="1"/>
  <c r="P95" i="1"/>
  <c r="X95" i="1"/>
  <c r="A95" i="1" s="1"/>
  <c r="P98" i="1"/>
  <c r="X98" i="1"/>
  <c r="A98" i="1" s="1"/>
  <c r="P106" i="1"/>
  <c r="X106" i="1"/>
  <c r="A106" i="1" s="1"/>
  <c r="P127" i="1"/>
  <c r="X127" i="1"/>
  <c r="A127" i="1" s="1"/>
  <c r="P126" i="1"/>
  <c r="X126" i="1"/>
  <c r="A126" i="1" s="1"/>
  <c r="P327" i="1"/>
  <c r="X327" i="1"/>
  <c r="A327" i="1" s="1"/>
  <c r="P328" i="1"/>
  <c r="X328" i="1"/>
  <c r="A328" i="1" s="1"/>
  <c r="P325" i="1"/>
  <c r="X325" i="1"/>
  <c r="A325" i="1" s="1"/>
  <c r="P323" i="1"/>
  <c r="X323" i="1"/>
  <c r="A323" i="1" s="1"/>
  <c r="P322" i="1"/>
  <c r="X322" i="1"/>
  <c r="A322" i="1" s="1"/>
  <c r="P318" i="1"/>
  <c r="X318" i="1"/>
  <c r="A318" i="1" s="1"/>
  <c r="P313" i="1"/>
  <c r="X313" i="1"/>
  <c r="A313" i="1" s="1"/>
  <c r="P307" i="1"/>
  <c r="X307" i="1"/>
  <c r="A307" i="1" s="1"/>
  <c r="P309" i="1"/>
  <c r="X309" i="1"/>
  <c r="A309" i="1" s="1"/>
  <c r="P311" i="1"/>
  <c r="X311" i="1"/>
  <c r="A311" i="1" s="1"/>
  <c r="P305" i="1"/>
  <c r="X305" i="1"/>
  <c r="A305" i="1" s="1"/>
  <c r="P303" i="1"/>
  <c r="X303" i="1"/>
  <c r="A303" i="1" s="1"/>
  <c r="P300" i="1"/>
  <c r="X300" i="1"/>
  <c r="A300" i="1" s="1"/>
  <c r="P297" i="1"/>
  <c r="X297" i="1"/>
  <c r="A297" i="1" s="1"/>
  <c r="P277" i="1"/>
  <c r="X277" i="1"/>
  <c r="A277" i="1" s="1"/>
  <c r="P269" i="1"/>
  <c r="X269" i="1"/>
  <c r="A269" i="1" s="1"/>
  <c r="P274" i="1"/>
  <c r="X274" i="1"/>
  <c r="A274" i="1" s="1"/>
  <c r="P264" i="1"/>
  <c r="X264" i="1"/>
  <c r="A264" i="1" s="1"/>
  <c r="P273" i="1"/>
  <c r="X273" i="1"/>
  <c r="A273" i="1" s="1"/>
  <c r="P262" i="1"/>
  <c r="X262" i="1"/>
  <c r="A262" i="1" s="1"/>
  <c r="P266" i="1"/>
  <c r="X266" i="1"/>
  <c r="A266" i="1" s="1"/>
  <c r="P272" i="1"/>
  <c r="X272" i="1"/>
  <c r="A272" i="1" s="1"/>
  <c r="P259" i="1"/>
  <c r="X259" i="1"/>
  <c r="A259" i="1" s="1"/>
  <c r="P260" i="1"/>
  <c r="X260" i="1"/>
  <c r="A260" i="1" s="1"/>
  <c r="P255" i="1"/>
  <c r="X255" i="1"/>
  <c r="A255" i="1" s="1"/>
  <c r="P252" i="1"/>
  <c r="X252" i="1"/>
  <c r="A252" i="1" s="1"/>
  <c r="P239" i="1"/>
  <c r="X239" i="1"/>
  <c r="A239" i="1" s="1"/>
  <c r="P241" i="1"/>
  <c r="X241" i="1"/>
  <c r="A241" i="1" s="1"/>
  <c r="P281" i="1"/>
  <c r="X281" i="1"/>
  <c r="A281" i="1" s="1"/>
  <c r="P192" i="1"/>
  <c r="X192" i="1"/>
  <c r="A192" i="1" s="1"/>
  <c r="P193" i="1"/>
  <c r="X193" i="1"/>
  <c r="A193" i="1" s="1"/>
  <c r="P181" i="1"/>
  <c r="X181" i="1"/>
  <c r="A181" i="1" s="1"/>
  <c r="P180" i="1"/>
  <c r="X180" i="1"/>
  <c r="A180" i="1" s="1"/>
  <c r="P178" i="1"/>
  <c r="X178" i="1"/>
  <c r="A178" i="1" s="1"/>
  <c r="P163" i="1"/>
  <c r="X163" i="1"/>
  <c r="A163" i="1" s="1"/>
  <c r="P161" i="1"/>
  <c r="X161" i="1"/>
  <c r="A161" i="1" s="1"/>
  <c r="P156" i="1"/>
  <c r="X156" i="1"/>
  <c r="A156" i="1" s="1"/>
  <c r="P175" i="1"/>
  <c r="X175" i="1"/>
  <c r="A175" i="1" s="1"/>
  <c r="P173" i="1"/>
  <c r="X173" i="1"/>
  <c r="A173" i="1" s="1"/>
  <c r="P169" i="1"/>
  <c r="X169" i="1"/>
  <c r="A169" i="1" s="1"/>
  <c r="P167" i="1"/>
  <c r="X167" i="1"/>
  <c r="A167" i="1" s="1"/>
  <c r="P165" i="1"/>
  <c r="X165" i="1"/>
  <c r="A165" i="1" s="1"/>
  <c r="P160" i="1"/>
  <c r="X160" i="1"/>
  <c r="A160" i="1" s="1"/>
  <c r="P186" i="1"/>
  <c r="X186" i="1"/>
  <c r="A186" i="1" s="1"/>
  <c r="P152" i="1"/>
  <c r="X152" i="1"/>
  <c r="A152" i="1" s="1"/>
  <c r="P135" i="1"/>
  <c r="X135" i="1"/>
  <c r="A135" i="1" s="1"/>
  <c r="P133" i="1"/>
  <c r="X133" i="1"/>
  <c r="A133" i="1" s="1"/>
  <c r="P120" i="1"/>
  <c r="X120" i="1"/>
  <c r="A120" i="1" s="1"/>
  <c r="P131" i="1"/>
  <c r="X131" i="1"/>
  <c r="A131" i="1" s="1"/>
  <c r="P331" i="1"/>
  <c r="X331" i="1"/>
  <c r="A331" i="1" s="1"/>
  <c r="P114" i="1"/>
  <c r="X114" i="1"/>
  <c r="A114" i="1" s="1"/>
  <c r="P296" i="1"/>
  <c r="X296" i="1"/>
  <c r="A296" i="1" s="1"/>
  <c r="P209" i="1"/>
  <c r="X209" i="1"/>
  <c r="A209" i="1" s="1"/>
  <c r="P293" i="1"/>
  <c r="X293" i="1"/>
  <c r="A293" i="1" s="1"/>
  <c r="P113" i="1"/>
  <c r="X113" i="1"/>
  <c r="A113" i="1" s="1"/>
  <c r="P142" i="1"/>
  <c r="X142" i="1"/>
  <c r="A142" i="1" s="1"/>
  <c r="P147" i="1"/>
  <c r="X147" i="1"/>
  <c r="A147" i="1" s="1"/>
  <c r="P294" i="1"/>
  <c r="X294" i="1"/>
  <c r="A294" i="1" s="1"/>
  <c r="P170" i="1"/>
  <c r="X170" i="1"/>
  <c r="A170" i="1" s="1"/>
  <c r="P118" i="1"/>
  <c r="X118" i="1"/>
  <c r="A118" i="1" s="1"/>
  <c r="P243" i="1"/>
  <c r="X243" i="1"/>
  <c r="A243" i="1" s="1"/>
  <c r="P111" i="1"/>
  <c r="X111" i="1"/>
  <c r="A111" i="1" s="1"/>
  <c r="P16" i="1"/>
  <c r="X16" i="1"/>
  <c r="A16" i="1" s="1"/>
  <c r="P123" i="1"/>
  <c r="X123" i="1"/>
  <c r="A123" i="1" s="1"/>
  <c r="P207" i="1"/>
  <c r="X207" i="1"/>
  <c r="A207" i="1" s="1"/>
  <c r="P121" i="1"/>
  <c r="X121" i="1"/>
  <c r="A121" i="1" s="1"/>
  <c r="P187" i="1"/>
  <c r="X187" i="1"/>
  <c r="A187" i="1" s="1"/>
  <c r="P280" i="1"/>
  <c r="X280" i="1"/>
  <c r="A280" i="1" s="1"/>
  <c r="P278" i="1"/>
  <c r="X278" i="1"/>
  <c r="A278" i="1" s="1"/>
  <c r="P246" i="1"/>
  <c r="X246" i="1"/>
  <c r="A246" i="1" s="1"/>
  <c r="P287" i="1"/>
  <c r="X287" i="1"/>
  <c r="A287" i="1" s="1"/>
  <c r="P213" i="1"/>
  <c r="X213" i="1"/>
  <c r="A213" i="1" s="1"/>
  <c r="P231" i="1"/>
  <c r="X231" i="1"/>
  <c r="A231" i="1" s="1"/>
  <c r="P221" i="1"/>
  <c r="X221" i="1"/>
  <c r="A221" i="1" s="1"/>
  <c r="P150" i="1"/>
  <c r="X150" i="1"/>
  <c r="A150" i="1" s="1"/>
  <c r="P256" i="1"/>
  <c r="X256" i="1"/>
  <c r="A256" i="1" s="1"/>
  <c r="P34" i="1"/>
  <c r="X34" i="1"/>
  <c r="A34" i="1" s="1"/>
  <c r="P140" i="1"/>
  <c r="X140" i="1"/>
  <c r="A140" i="1" s="1"/>
  <c r="P218" i="1"/>
  <c r="X218" i="1"/>
  <c r="A218" i="1" s="1"/>
  <c r="P43" i="1"/>
  <c r="X43" i="1"/>
  <c r="A43" i="1" s="1"/>
  <c r="P190" i="1"/>
  <c r="X190" i="1"/>
  <c r="A190" i="1" s="1"/>
  <c r="P44" i="1"/>
  <c r="X44" i="1"/>
  <c r="A44" i="1" s="1"/>
  <c r="P248" i="1"/>
  <c r="X248" i="1"/>
  <c r="A248" i="1" s="1"/>
  <c r="P245" i="1"/>
  <c r="X245" i="1"/>
  <c r="A245" i="1" s="1"/>
  <c r="P247" i="1"/>
  <c r="X247" i="1"/>
  <c r="A247" i="1" s="1"/>
  <c r="P244" i="1"/>
  <c r="X244" i="1"/>
  <c r="A244" i="1" s="1"/>
  <c r="P148" i="1"/>
  <c r="X148" i="1"/>
  <c r="A148" i="1" s="1"/>
  <c r="P211" i="1"/>
  <c r="X211" i="1"/>
  <c r="A211" i="1" s="1"/>
  <c r="P205" i="1"/>
  <c r="X205" i="1"/>
  <c r="A205" i="1" s="1"/>
  <c r="P206" i="1"/>
  <c r="X206" i="1"/>
  <c r="A206" i="1" s="1"/>
  <c r="P105" i="1"/>
  <c r="X105" i="1"/>
  <c r="A105" i="1" s="1"/>
  <c r="P90" i="1"/>
  <c r="X90" i="1"/>
  <c r="A90" i="1" s="1"/>
  <c r="P91" i="1"/>
  <c r="X91" i="1"/>
  <c r="A91" i="1" s="1"/>
  <c r="P237" i="1"/>
  <c r="X237" i="1"/>
  <c r="A237" i="1" s="1"/>
  <c r="P226" i="1"/>
  <c r="X226" i="1"/>
  <c r="A226" i="1" s="1"/>
  <c r="P225" i="1"/>
  <c r="X225" i="1"/>
  <c r="A225" i="1" s="1"/>
  <c r="P234" i="1"/>
  <c r="X234" i="1"/>
  <c r="A234" i="1" s="1"/>
  <c r="P232" i="1"/>
  <c r="X232" i="1"/>
  <c r="A232" i="1" s="1"/>
  <c r="P229" i="1"/>
  <c r="X229" i="1"/>
  <c r="A229" i="1" s="1"/>
  <c r="P227" i="1"/>
  <c r="X227" i="1"/>
  <c r="A227" i="1" s="1"/>
  <c r="P220" i="1"/>
  <c r="X220" i="1"/>
  <c r="A220" i="1" s="1"/>
  <c r="P216" i="1"/>
  <c r="X216" i="1"/>
  <c r="A216" i="1" s="1"/>
  <c r="P66" i="1"/>
  <c r="X66" i="1"/>
  <c r="A66" i="1" s="1"/>
  <c r="P53" i="1"/>
  <c r="X53" i="1"/>
  <c r="A53" i="1" s="1"/>
  <c r="P52" i="1"/>
  <c r="X52" i="1"/>
  <c r="A52" i="1" s="1"/>
  <c r="P62" i="1"/>
  <c r="X62" i="1"/>
  <c r="A62" i="1" s="1"/>
  <c r="P55" i="1"/>
  <c r="X55" i="1"/>
  <c r="A55" i="1" s="1"/>
  <c r="P56" i="1"/>
  <c r="X56" i="1"/>
  <c r="A56" i="1" s="1"/>
  <c r="P69" i="1"/>
  <c r="X69" i="1"/>
  <c r="A69" i="1" s="1"/>
  <c r="P67" i="1"/>
  <c r="X67" i="1"/>
  <c r="A67" i="1" s="1"/>
  <c r="P71" i="1"/>
  <c r="X71" i="1"/>
  <c r="A71" i="1" s="1"/>
  <c r="P50" i="1"/>
  <c r="X50" i="1"/>
  <c r="A50" i="1" s="1"/>
  <c r="P48" i="1"/>
  <c r="X48" i="1"/>
  <c r="A48" i="1" s="1"/>
  <c r="P197" i="1"/>
  <c r="X197" i="1"/>
  <c r="A197" i="1" s="1"/>
  <c r="P199" i="1"/>
  <c r="X199" i="1"/>
  <c r="A199" i="1" s="1"/>
  <c r="P202" i="1"/>
  <c r="X202" i="1"/>
  <c r="A202" i="1" s="1"/>
  <c r="P200" i="1"/>
  <c r="X200" i="1"/>
  <c r="A200" i="1" s="1"/>
  <c r="P99" i="1"/>
  <c r="X99" i="1"/>
  <c r="A99" i="1" s="1"/>
  <c r="P103" i="1"/>
  <c r="X103" i="1"/>
  <c r="A103" i="1" s="1"/>
  <c r="P100" i="1"/>
  <c r="X100" i="1"/>
  <c r="A100" i="1" s="1"/>
  <c r="P87" i="1"/>
  <c r="X87" i="1"/>
  <c r="A87" i="1" s="1"/>
  <c r="P88" i="1"/>
  <c r="X88" i="1"/>
  <c r="A88" i="1" s="1"/>
  <c r="P89" i="1"/>
  <c r="X89" i="1"/>
  <c r="A89" i="1" s="1"/>
  <c r="P86" i="1"/>
  <c r="X86" i="1"/>
  <c r="A86" i="1" s="1"/>
  <c r="P82" i="1"/>
  <c r="X82" i="1"/>
  <c r="A82" i="1" s="1"/>
  <c r="P79" i="1"/>
  <c r="X79" i="1"/>
  <c r="A79" i="1" s="1"/>
  <c r="P74" i="1"/>
  <c r="X74" i="1"/>
  <c r="A74" i="1" s="1"/>
  <c r="P75" i="1"/>
  <c r="X75" i="1"/>
  <c r="A75" i="1" s="1"/>
  <c r="P72" i="1"/>
  <c r="X72" i="1"/>
  <c r="A72" i="1" s="1"/>
  <c r="P37" i="1"/>
  <c r="X37" i="1"/>
  <c r="A37" i="1" s="1"/>
  <c r="P41" i="1"/>
  <c r="X41" i="1"/>
  <c r="A41" i="1" s="1"/>
  <c r="P28" i="1"/>
  <c r="X28" i="1"/>
  <c r="A28" i="1" s="1"/>
  <c r="P26" i="1"/>
  <c r="X26" i="1"/>
  <c r="A26" i="1" s="1"/>
  <c r="P24" i="1"/>
  <c r="X24" i="1"/>
  <c r="A24" i="1" s="1"/>
  <c r="P32" i="1"/>
  <c r="X32" i="1"/>
  <c r="A32" i="1" s="1"/>
  <c r="P29" i="1"/>
  <c r="X29" i="1"/>
  <c r="A29" i="1" s="1"/>
  <c r="P22" i="1"/>
  <c r="X22" i="1"/>
  <c r="A22" i="1" s="1"/>
  <c r="P20" i="1"/>
  <c r="X20" i="1"/>
  <c r="A20" i="1" s="1"/>
  <c r="P335" i="1"/>
  <c r="X335" i="1"/>
  <c r="A335" i="1" s="1"/>
  <c r="P316" i="1"/>
  <c r="X316" i="1"/>
  <c r="A316" i="1" s="1"/>
  <c r="P288" i="1"/>
  <c r="X288" i="1"/>
  <c r="A288" i="1" s="1"/>
  <c r="P285" i="1"/>
  <c r="X285" i="1"/>
  <c r="A285" i="1" s="1"/>
  <c r="P286" i="1"/>
  <c r="X286" i="1"/>
  <c r="A286" i="1" s="1"/>
  <c r="P171" i="1"/>
  <c r="X171" i="1"/>
  <c r="A171" i="1" s="1"/>
  <c r="P139" i="1"/>
  <c r="X139" i="1"/>
  <c r="A139" i="1" s="1"/>
  <c r="P57" i="1"/>
  <c r="X57" i="1"/>
  <c r="A57" i="1" s="1"/>
  <c r="P129" i="1"/>
  <c r="X129" i="1"/>
  <c r="A129" i="1" s="1"/>
  <c r="P49" i="1"/>
  <c r="X49" i="1"/>
  <c r="A49" i="1" s="1"/>
  <c r="P110" i="1"/>
  <c r="X110" i="1"/>
  <c r="A110" i="1" s="1"/>
  <c r="P125" i="1"/>
  <c r="X125" i="1"/>
  <c r="A125" i="1" s="1"/>
  <c r="P96" i="1"/>
  <c r="X96" i="1"/>
  <c r="A96" i="1" s="1"/>
  <c r="P97" i="1"/>
  <c r="X97" i="1"/>
  <c r="A97" i="1" s="1"/>
  <c r="P109" i="1"/>
  <c r="X109" i="1"/>
  <c r="A109" i="1" s="1"/>
  <c r="P183" i="1"/>
  <c r="X183" i="1"/>
  <c r="P332" i="1"/>
  <c r="X332" i="1"/>
  <c r="A332" i="1" s="1"/>
  <c r="P324" i="1"/>
  <c r="X324" i="1"/>
  <c r="A324" i="1" s="1"/>
  <c r="P321" i="1"/>
  <c r="X321" i="1"/>
  <c r="A321" i="1" s="1"/>
  <c r="P308" i="1"/>
  <c r="X308" i="1"/>
  <c r="A308" i="1" s="1"/>
  <c r="P312" i="1"/>
  <c r="X312" i="1"/>
  <c r="A312" i="1" s="1"/>
  <c r="P299" i="1"/>
  <c r="X299" i="1"/>
  <c r="A299" i="1" s="1"/>
  <c r="P270" i="1"/>
  <c r="X270" i="1"/>
  <c r="A270" i="1" s="1"/>
  <c r="P265" i="1"/>
  <c r="X265" i="1"/>
  <c r="A265" i="1" s="1"/>
  <c r="P267" i="1"/>
  <c r="X267" i="1"/>
  <c r="A267" i="1" s="1"/>
  <c r="P254" i="1"/>
  <c r="X254" i="1"/>
  <c r="A254" i="1" s="1"/>
  <c r="P240" i="1"/>
  <c r="X240" i="1"/>
  <c r="A240" i="1" s="1"/>
  <c r="P282" i="1"/>
  <c r="X282" i="1"/>
  <c r="A282" i="1" s="1"/>
  <c r="P177" i="1"/>
  <c r="X177" i="1"/>
  <c r="A177" i="1" s="1"/>
  <c r="P162" i="1"/>
  <c r="X162" i="1"/>
  <c r="A162" i="1" s="1"/>
  <c r="P174" i="1"/>
  <c r="X174" i="1"/>
  <c r="A174" i="1" s="1"/>
  <c r="P168" i="1"/>
  <c r="X168" i="1"/>
  <c r="A168" i="1" s="1"/>
  <c r="P159" i="1"/>
  <c r="X159" i="1"/>
  <c r="A159" i="1" s="1"/>
  <c r="P134" i="1"/>
  <c r="X134" i="1"/>
  <c r="A134" i="1" s="1"/>
  <c r="P128" i="1"/>
  <c r="X128" i="1"/>
  <c r="A128" i="1" s="1"/>
  <c r="P283" i="1"/>
  <c r="X283" i="1"/>
  <c r="A283" i="1" s="1"/>
  <c r="P196" i="1"/>
  <c r="X196" i="1"/>
  <c r="A196" i="1" s="1"/>
  <c r="P338" i="1"/>
  <c r="X338" i="1"/>
  <c r="A338" i="1" s="1"/>
  <c r="P112" i="1"/>
  <c r="X112" i="1"/>
  <c r="A112" i="1" s="1"/>
  <c r="P116" i="1"/>
  <c r="X116" i="1"/>
  <c r="A116" i="1" s="1"/>
  <c r="P238" i="1"/>
  <c r="X238" i="1"/>
  <c r="A238" i="1" s="1"/>
  <c r="P149" i="1"/>
  <c r="X149" i="1"/>
  <c r="A149" i="1" s="1"/>
  <c r="P17" i="1"/>
  <c r="X17" i="1"/>
  <c r="A17" i="1" s="1"/>
  <c r="P119" i="1"/>
  <c r="X119" i="1"/>
  <c r="A119" i="1" s="1"/>
  <c r="P302" i="1"/>
  <c r="X302" i="1"/>
  <c r="A302" i="1" s="1"/>
  <c r="P117" i="1"/>
  <c r="X117" i="1"/>
  <c r="A117" i="1" s="1"/>
  <c r="P115" i="1"/>
  <c r="X115" i="1"/>
  <c r="A115" i="1" s="1"/>
  <c r="P155" i="1"/>
  <c r="X155" i="1"/>
  <c r="A155" i="1" s="1"/>
  <c r="P153" i="1"/>
  <c r="X153" i="1"/>
  <c r="A153" i="1" s="1"/>
  <c r="P45" i="1"/>
  <c r="X45" i="1"/>
  <c r="A45" i="1" s="1"/>
  <c r="P136" i="1"/>
  <c r="X136" i="1"/>
  <c r="A136" i="1" s="1"/>
  <c r="P191" i="1"/>
  <c r="X191" i="1"/>
  <c r="A191" i="1" s="1"/>
  <c r="P279" i="1"/>
  <c r="X279" i="1"/>
  <c r="A279" i="1" s="1"/>
  <c r="P143" i="1"/>
  <c r="X143" i="1"/>
  <c r="A143" i="1" s="1"/>
  <c r="P146" i="1"/>
  <c r="X146" i="1"/>
  <c r="A146" i="1" s="1"/>
  <c r="P208" i="1"/>
  <c r="X208" i="1"/>
  <c r="A208" i="1" s="1"/>
  <c r="P122" i="1"/>
  <c r="X122" i="1"/>
  <c r="A122" i="1" s="1"/>
  <c r="P292" i="1"/>
  <c r="X292" i="1"/>
  <c r="A292" i="1" s="1"/>
  <c r="P42" i="1"/>
  <c r="X42" i="1"/>
  <c r="A42" i="1" s="1"/>
  <c r="P257" i="1"/>
  <c r="X257" i="1"/>
  <c r="A257" i="1" s="1"/>
  <c r="P235" i="1"/>
  <c r="X235" i="1"/>
  <c r="A235" i="1" s="1"/>
  <c r="P33" i="1"/>
  <c r="X33" i="1"/>
  <c r="A33" i="1" s="1"/>
  <c r="P276" i="1"/>
  <c r="X276" i="1"/>
  <c r="A276" i="1" s="1"/>
  <c r="P340" i="1"/>
  <c r="X340" i="1"/>
  <c r="A340" i="1" s="1"/>
  <c r="P339" i="1"/>
  <c r="X339" i="1"/>
  <c r="A339" i="1" s="1"/>
  <c r="P188" i="1"/>
  <c r="X188" i="1"/>
  <c r="A188" i="1" s="1"/>
  <c r="P35" i="1"/>
  <c r="X35" i="1"/>
  <c r="A35" i="1" s="1"/>
  <c r="P145" i="1"/>
  <c r="X145" i="1"/>
  <c r="A145" i="1" s="1"/>
  <c r="P144" i="1"/>
  <c r="X144" i="1"/>
  <c r="A144" i="1" s="1"/>
  <c r="P250" i="1"/>
  <c r="X250" i="1"/>
  <c r="A250" i="1" s="1"/>
  <c r="P242" i="1"/>
  <c r="X242" i="1"/>
  <c r="A242" i="1" s="1"/>
  <c r="P315" i="1"/>
  <c r="X315" i="1"/>
  <c r="A315" i="1" s="1"/>
  <c r="P210" i="1"/>
  <c r="X210" i="1"/>
  <c r="A210" i="1" s="1"/>
  <c r="P212" i="1"/>
  <c r="X212" i="1"/>
  <c r="A212" i="1" s="1"/>
  <c r="P92" i="1"/>
  <c r="X92" i="1"/>
  <c r="A92" i="1" s="1"/>
  <c r="P93" i="1"/>
  <c r="X93" i="1"/>
  <c r="A93" i="1" s="1"/>
  <c r="P219" i="1"/>
  <c r="X219" i="1"/>
  <c r="A219" i="1" s="1"/>
  <c r="P236" i="1"/>
  <c r="X236" i="1"/>
  <c r="A236" i="1" s="1"/>
  <c r="P223" i="1"/>
  <c r="X223" i="1"/>
  <c r="A223" i="1" s="1"/>
  <c r="P224" i="1"/>
  <c r="X224" i="1"/>
  <c r="A224" i="1" s="1"/>
  <c r="P233" i="1"/>
  <c r="X233" i="1"/>
  <c r="A233" i="1" s="1"/>
  <c r="P230" i="1"/>
  <c r="X230" i="1"/>
  <c r="A230" i="1" s="1"/>
  <c r="P228" i="1"/>
  <c r="X228" i="1"/>
  <c r="A228" i="1" s="1"/>
  <c r="P222" i="1"/>
  <c r="X222" i="1"/>
  <c r="A222" i="1" s="1"/>
  <c r="P217" i="1"/>
  <c r="X217" i="1"/>
  <c r="A217" i="1" s="1"/>
  <c r="P65" i="1"/>
  <c r="X65" i="1"/>
  <c r="A65" i="1" s="1"/>
  <c r="P64" i="1"/>
  <c r="X64" i="1"/>
  <c r="A64" i="1" s="1"/>
  <c r="P54" i="1"/>
  <c r="X54" i="1"/>
  <c r="A54" i="1" s="1"/>
  <c r="P63" i="1"/>
  <c r="X63" i="1"/>
  <c r="A63" i="1" s="1"/>
  <c r="P61" i="1"/>
  <c r="X61" i="1"/>
  <c r="A61" i="1" s="1"/>
  <c r="P59" i="1"/>
  <c r="X59" i="1"/>
  <c r="A59" i="1" s="1"/>
  <c r="P58" i="1"/>
  <c r="X58" i="1"/>
  <c r="A58" i="1" s="1"/>
  <c r="P68" i="1"/>
  <c r="X68" i="1"/>
  <c r="A68" i="1" s="1"/>
  <c r="P70" i="1"/>
  <c r="X70" i="1"/>
  <c r="A70" i="1" s="1"/>
  <c r="P46" i="1"/>
  <c r="X46" i="1"/>
  <c r="A46" i="1" s="1"/>
  <c r="P51" i="1"/>
  <c r="X51" i="1"/>
  <c r="A51" i="1" s="1"/>
  <c r="P47" i="1"/>
  <c r="X47" i="1"/>
  <c r="A47" i="1" s="1"/>
  <c r="P198" i="1"/>
  <c r="X198" i="1"/>
  <c r="A198" i="1" s="1"/>
  <c r="P201" i="1"/>
  <c r="X201" i="1"/>
  <c r="A201" i="1" s="1"/>
  <c r="P203" i="1"/>
  <c r="X203" i="1"/>
  <c r="A203" i="1" s="1"/>
  <c r="P204" i="1"/>
  <c r="X204" i="1"/>
  <c r="A204" i="1" s="1"/>
  <c r="P36" i="1"/>
  <c r="X36" i="1"/>
  <c r="A36" i="1" s="1"/>
  <c r="P333" i="1"/>
  <c r="X333" i="1"/>
  <c r="A333" i="1" s="1"/>
  <c r="R129" i="1"/>
  <c r="R49" i="1"/>
  <c r="R110" i="1"/>
  <c r="R125" i="1"/>
  <c r="R96" i="1"/>
  <c r="R97" i="1"/>
  <c r="R109" i="1"/>
  <c r="R99" i="1"/>
  <c r="R103" i="1"/>
  <c r="R100" i="1"/>
  <c r="R87" i="1"/>
  <c r="R88" i="1"/>
  <c r="R89" i="1"/>
  <c r="R86" i="1"/>
  <c r="R82" i="1"/>
  <c r="R79" i="1"/>
  <c r="R74" i="1"/>
  <c r="R75" i="1"/>
  <c r="R72" i="1"/>
  <c r="R37" i="1"/>
  <c r="R41" i="1"/>
  <c r="R28" i="1"/>
  <c r="R26" i="1"/>
  <c r="R24" i="1"/>
  <c r="R32" i="1"/>
  <c r="R29" i="1"/>
  <c r="R22" i="1"/>
  <c r="R20" i="1"/>
  <c r="R335" i="1"/>
  <c r="R316" i="1"/>
  <c r="R288" i="1"/>
  <c r="R285" i="1"/>
  <c r="R286" i="1"/>
  <c r="R171" i="1"/>
  <c r="R139" i="1"/>
  <c r="R57" i="1"/>
  <c r="R328" i="1"/>
  <c r="R323" i="1"/>
  <c r="R318" i="1"/>
  <c r="R307" i="1"/>
  <c r="R311" i="1"/>
  <c r="R303" i="1"/>
  <c r="R297" i="1"/>
  <c r="R269" i="1"/>
  <c r="R264" i="1"/>
  <c r="R262" i="1"/>
  <c r="R272" i="1"/>
  <c r="R260" i="1"/>
  <c r="R252" i="1"/>
  <c r="R241" i="1"/>
  <c r="R192" i="1"/>
  <c r="R181" i="1"/>
  <c r="R178" i="1"/>
  <c r="R161" i="1"/>
  <c r="R175" i="1"/>
  <c r="R169" i="1"/>
  <c r="R165" i="1"/>
  <c r="R186" i="1"/>
  <c r="R135" i="1"/>
  <c r="R120" i="1"/>
  <c r="R127" i="1"/>
  <c r="R331" i="1"/>
  <c r="R114" i="1"/>
  <c r="R296" i="1"/>
  <c r="R209" i="1"/>
  <c r="R293" i="1"/>
  <c r="R113" i="1"/>
  <c r="R142" i="1"/>
  <c r="R147" i="1"/>
  <c r="R294" i="1"/>
  <c r="R170" i="1"/>
  <c r="R118" i="1"/>
  <c r="R243" i="1"/>
  <c r="R111" i="1"/>
  <c r="R16" i="1"/>
  <c r="R123" i="1"/>
  <c r="R207" i="1"/>
  <c r="R121" i="1"/>
  <c r="R187" i="1"/>
  <c r="R280" i="1"/>
  <c r="R278" i="1"/>
  <c r="R246" i="1"/>
  <c r="R287" i="1"/>
  <c r="R213" i="1"/>
  <c r="R231" i="1"/>
  <c r="R221" i="1"/>
  <c r="R150" i="1"/>
  <c r="R256" i="1"/>
  <c r="R34" i="1"/>
  <c r="R140" i="1"/>
  <c r="R218" i="1"/>
  <c r="R341" i="1"/>
  <c r="R43" i="1"/>
  <c r="R190" i="1"/>
  <c r="R44" i="1"/>
  <c r="R248" i="1"/>
  <c r="R245" i="1"/>
  <c r="R247" i="1"/>
  <c r="R244" i="1"/>
  <c r="R148" i="1"/>
  <c r="R211" i="1"/>
  <c r="R205" i="1"/>
  <c r="R206" i="1"/>
  <c r="R105" i="1"/>
  <c r="R90" i="1"/>
  <c r="R91" i="1"/>
  <c r="R237" i="1"/>
  <c r="R226" i="1"/>
  <c r="R225" i="1"/>
  <c r="R234" i="1"/>
  <c r="R232" i="1"/>
  <c r="R229" i="1"/>
  <c r="R227" i="1"/>
  <c r="R220" i="1"/>
  <c r="R216" i="1"/>
  <c r="R66" i="1"/>
  <c r="R53" i="1"/>
  <c r="R52" i="1"/>
  <c r="R62" i="1"/>
  <c r="R55" i="1"/>
  <c r="R56" i="1"/>
  <c r="R69" i="1"/>
  <c r="R67" i="1"/>
  <c r="R71" i="1"/>
  <c r="R50" i="1"/>
  <c r="R48" i="1"/>
  <c r="R197" i="1"/>
  <c r="R199" i="1"/>
  <c r="R202" i="1"/>
  <c r="R200" i="1"/>
  <c r="P341" i="1"/>
  <c r="N336" i="1"/>
  <c r="R332" i="1"/>
  <c r="R320" i="1"/>
  <c r="R308" i="1"/>
  <c r="R312" i="1"/>
  <c r="R301" i="1"/>
  <c r="R268" i="1"/>
  <c r="R265" i="1"/>
  <c r="R258" i="1"/>
  <c r="R254" i="1"/>
  <c r="R249" i="1"/>
  <c r="R194" i="1"/>
  <c r="R176" i="1"/>
  <c r="R158" i="1"/>
  <c r="R168" i="1"/>
  <c r="R164" i="1"/>
  <c r="R134" i="1"/>
  <c r="R130" i="1"/>
  <c r="O137" i="1"/>
  <c r="Y137" i="1" s="1"/>
  <c r="P154" i="1"/>
  <c r="R108" i="1"/>
  <c r="R104" i="1"/>
  <c r="R102" i="1"/>
  <c r="R101" i="1"/>
  <c r="R83" i="1"/>
  <c r="R85" i="1"/>
  <c r="R81" i="1"/>
  <c r="R84" i="1"/>
  <c r="R80" i="1"/>
  <c r="R76" i="1"/>
  <c r="R77" i="1"/>
  <c r="R73" i="1"/>
  <c r="R38" i="1"/>
  <c r="R40" i="1"/>
  <c r="R39" i="1"/>
  <c r="R27" i="1"/>
  <c r="R23" i="1"/>
  <c r="R25" i="1"/>
  <c r="R31" i="1"/>
  <c r="R30" i="1"/>
  <c r="R21" i="1"/>
  <c r="R337" i="1"/>
  <c r="R317" i="1"/>
  <c r="R291" i="1"/>
  <c r="R289" i="1"/>
  <c r="R284" i="1"/>
  <c r="R189" i="1"/>
  <c r="R141" i="1"/>
  <c r="R319" i="1"/>
  <c r="R60" i="1"/>
  <c r="O215" i="1"/>
  <c r="Y215" i="1" s="1"/>
  <c r="N334" i="1"/>
  <c r="R327" i="1"/>
  <c r="R325" i="1"/>
  <c r="R322" i="1"/>
  <c r="R313" i="1"/>
  <c r="R309" i="1"/>
  <c r="R305" i="1"/>
  <c r="R300" i="1"/>
  <c r="R277" i="1"/>
  <c r="R274" i="1"/>
  <c r="R273" i="1"/>
  <c r="R266" i="1"/>
  <c r="R259" i="1"/>
  <c r="R255" i="1"/>
  <c r="R239" i="1"/>
  <c r="R281" i="1"/>
  <c r="R193" i="1"/>
  <c r="R180" i="1"/>
  <c r="R163" i="1"/>
  <c r="R156" i="1"/>
  <c r="R173" i="1"/>
  <c r="R167" i="1"/>
  <c r="R160" i="1"/>
  <c r="R152" i="1"/>
  <c r="R133" i="1"/>
  <c r="R131" i="1"/>
  <c r="R126" i="1"/>
  <c r="R283" i="1"/>
  <c r="R196" i="1"/>
  <c r="R338" i="1"/>
  <c r="R112" i="1"/>
  <c r="R116" i="1"/>
  <c r="R238" i="1"/>
  <c r="R149" i="1"/>
  <c r="R17" i="1"/>
  <c r="R119" i="1"/>
  <c r="R302" i="1"/>
  <c r="R117" i="1"/>
  <c r="R115" i="1"/>
  <c r="R155" i="1"/>
  <c r="R153" i="1"/>
  <c r="R45" i="1"/>
  <c r="R136" i="1"/>
  <c r="R191" i="1"/>
  <c r="R279" i="1"/>
  <c r="R143" i="1"/>
  <c r="R146" i="1"/>
  <c r="R208" i="1"/>
  <c r="R122" i="1"/>
  <c r="R292" i="1"/>
  <c r="R42" i="1"/>
  <c r="R257" i="1"/>
  <c r="R235" i="1"/>
  <c r="R33" i="1"/>
  <c r="R276" i="1"/>
  <c r="R340" i="1"/>
  <c r="R339" i="1"/>
  <c r="R188" i="1"/>
  <c r="R35" i="1"/>
  <c r="R295" i="1"/>
  <c r="R145" i="1"/>
  <c r="R144" i="1"/>
  <c r="R250" i="1"/>
  <c r="R242" i="1"/>
  <c r="R315" i="1"/>
  <c r="R210" i="1"/>
  <c r="R212" i="1"/>
  <c r="R154" i="1"/>
  <c r="R92" i="1"/>
  <c r="R93" i="1"/>
  <c r="R219" i="1"/>
  <c r="R236" i="1"/>
  <c r="R223" i="1"/>
  <c r="R224" i="1"/>
  <c r="R233" i="1"/>
  <c r="R230" i="1"/>
  <c r="R228" i="1"/>
  <c r="R222" i="1"/>
  <c r="R217" i="1"/>
  <c r="R65" i="1"/>
  <c r="R64" i="1"/>
  <c r="R54" i="1"/>
  <c r="R63" i="1"/>
  <c r="R61" i="1"/>
  <c r="R59" i="1"/>
  <c r="R58" i="1"/>
  <c r="R68" i="1"/>
  <c r="R70" i="1"/>
  <c r="R46" i="1"/>
  <c r="R51" i="1"/>
  <c r="R47" i="1"/>
  <c r="R198" i="1"/>
  <c r="R201" i="1"/>
  <c r="R203" i="1"/>
  <c r="R204" i="1"/>
  <c r="P295" i="1"/>
  <c r="R36" i="1"/>
  <c r="R333" i="1"/>
  <c r="N326" i="1"/>
  <c r="N19" i="1"/>
  <c r="R330" i="1"/>
  <c r="R314" i="1"/>
  <c r="R298" i="1"/>
  <c r="R263" i="1"/>
  <c r="R253" i="1"/>
  <c r="R177" i="1"/>
  <c r="R174" i="1"/>
  <c r="R157" i="1"/>
  <c r="R138" i="1"/>
  <c r="R124" i="1"/>
  <c r="R95" i="1"/>
  <c r="R98" i="1"/>
  <c r="R106" i="1"/>
  <c r="O214" i="1"/>
  <c r="Y214" i="1" s="1"/>
  <c r="Q18" i="1"/>
  <c r="AA18" i="1" s="1"/>
  <c r="R329" i="1"/>
  <c r="R324" i="1"/>
  <c r="R321" i="1"/>
  <c r="R306" i="1"/>
  <c r="R310" i="1"/>
  <c r="R304" i="1"/>
  <c r="R299" i="1"/>
  <c r="R270" i="1"/>
  <c r="R275" i="1"/>
  <c r="R271" i="1"/>
  <c r="R267" i="1"/>
  <c r="R261" i="1"/>
  <c r="R251" i="1"/>
  <c r="R240" i="1"/>
  <c r="R282" i="1"/>
  <c r="R195" i="1"/>
  <c r="R179" i="1"/>
  <c r="R162" i="1"/>
  <c r="R182" i="1"/>
  <c r="R172" i="1"/>
  <c r="R166" i="1"/>
  <c r="R159" i="1"/>
  <c r="R151" i="1"/>
  <c r="R132" i="1"/>
  <c r="R128" i="1"/>
  <c r="O78" i="1"/>
  <c r="Y78" i="1" s="1"/>
  <c r="R184" i="1"/>
  <c r="V219" i="1"/>
  <c r="V316" i="1"/>
  <c r="V60" i="1"/>
  <c r="V248" i="1"/>
  <c r="V144" i="1"/>
  <c r="N137" i="1"/>
  <c r="V125" i="1"/>
  <c r="V96" i="1"/>
  <c r="V97" i="1"/>
  <c r="V109" i="1"/>
  <c r="V107" i="1"/>
  <c r="V99" i="1"/>
  <c r="V103" i="1"/>
  <c r="V100" i="1"/>
  <c r="V87" i="1"/>
  <c r="V88" i="1"/>
  <c r="V89" i="1"/>
  <c r="V86" i="1"/>
  <c r="V82" i="1"/>
  <c r="V79" i="1"/>
  <c r="V74" i="1"/>
  <c r="V75" i="1"/>
  <c r="V72" i="1"/>
  <c r="V37" i="1"/>
  <c r="V41" i="1"/>
  <c r="V28" i="1"/>
  <c r="V26" i="1"/>
  <c r="V24" i="1"/>
  <c r="V32" i="1"/>
  <c r="V29" i="1"/>
  <c r="V21" i="1"/>
  <c r="V222" i="1"/>
  <c r="V54" i="1"/>
  <c r="V278" i="1"/>
  <c r="V337" i="1"/>
  <c r="V233" i="1"/>
  <c r="V51" i="1"/>
  <c r="V243" i="1"/>
  <c r="V284" i="1"/>
  <c r="V189" i="1"/>
  <c r="V341" i="1"/>
  <c r="V188" i="1"/>
  <c r="V148" i="1"/>
  <c r="S137" i="1"/>
  <c r="V171" i="1"/>
  <c r="V120" i="1"/>
  <c r="V207" i="1"/>
  <c r="V231" i="1"/>
  <c r="V236" i="1"/>
  <c r="V217" i="1"/>
  <c r="V58" i="1"/>
  <c r="W129" i="1"/>
  <c r="V129" i="1"/>
  <c r="V329" i="1"/>
  <c r="V324" i="1"/>
  <c r="V321" i="1"/>
  <c r="V306" i="1"/>
  <c r="V310" i="1"/>
  <c r="V304" i="1"/>
  <c r="V298" i="1"/>
  <c r="V268" i="1"/>
  <c r="V265" i="1"/>
  <c r="V263" i="1"/>
  <c r="V258" i="1"/>
  <c r="V254" i="1"/>
  <c r="V253" i="1"/>
  <c r="V249" i="1"/>
  <c r="V193" i="1"/>
  <c r="V180" i="1"/>
  <c r="V161" i="1"/>
  <c r="V175" i="1"/>
  <c r="V169" i="1"/>
  <c r="V165" i="1"/>
  <c r="V186" i="1"/>
  <c r="V133" i="1"/>
  <c r="V131" i="1"/>
  <c r="V126" i="1"/>
  <c r="W143" i="1"/>
  <c r="V143" i="1"/>
  <c r="W292" i="1"/>
  <c r="V292" i="1"/>
  <c r="W33" i="1"/>
  <c r="V33" i="1"/>
  <c r="W140" i="1"/>
  <c r="V140" i="1"/>
  <c r="W340" i="1"/>
  <c r="V340" i="1"/>
  <c r="V43" i="1"/>
  <c r="V190" i="1"/>
  <c r="W295" i="1"/>
  <c r="V295" i="1"/>
  <c r="V245" i="1"/>
  <c r="V247" i="1"/>
  <c r="W242" i="1"/>
  <c r="V242" i="1"/>
  <c r="W211" i="1"/>
  <c r="V211" i="1"/>
  <c r="V205" i="1"/>
  <c r="U137" i="1"/>
  <c r="AC137" i="1" s="1"/>
  <c r="W92" i="1"/>
  <c r="V92" i="1"/>
  <c r="V93" i="1"/>
  <c r="V237" i="1"/>
  <c r="W223" i="1"/>
  <c r="V223" i="1"/>
  <c r="V224" i="1"/>
  <c r="V234" i="1"/>
  <c r="W230" i="1"/>
  <c r="V230" i="1"/>
  <c r="V228" i="1"/>
  <c r="V220" i="1"/>
  <c r="V65" i="1"/>
  <c r="V61" i="1"/>
  <c r="W70" i="1"/>
  <c r="V70" i="1"/>
  <c r="W198" i="1"/>
  <c r="V198" i="1"/>
  <c r="W202" i="1"/>
  <c r="V202" i="1"/>
  <c r="W36" i="1"/>
  <c r="V36" i="1"/>
  <c r="V110" i="1"/>
  <c r="W15" i="1"/>
  <c r="W124" i="1"/>
  <c r="V124" i="1"/>
  <c r="W98" i="1"/>
  <c r="V98" i="1"/>
  <c r="W108" i="1"/>
  <c r="V108" i="1"/>
  <c r="W102" i="1"/>
  <c r="V102" i="1"/>
  <c r="W83" i="1"/>
  <c r="V83" i="1"/>
  <c r="W85" i="1"/>
  <c r="V85" i="1"/>
  <c r="W84" i="1"/>
  <c r="V84" i="1"/>
  <c r="W80" i="1"/>
  <c r="V80" i="1"/>
  <c r="W73" i="1"/>
  <c r="V73" i="1"/>
  <c r="W38" i="1"/>
  <c r="V38" i="1"/>
  <c r="W39" i="1"/>
  <c r="V39" i="1"/>
  <c r="W25" i="1"/>
  <c r="V25" i="1"/>
  <c r="W22" i="1"/>
  <c r="V22" i="1"/>
  <c r="W20" i="1"/>
  <c r="V20" i="1"/>
  <c r="W139" i="1"/>
  <c r="V139" i="1"/>
  <c r="W327" i="1"/>
  <c r="V327" i="1"/>
  <c r="W325" i="1"/>
  <c r="V325" i="1"/>
  <c r="W313" i="1"/>
  <c r="V313" i="1"/>
  <c r="W305" i="1"/>
  <c r="V305" i="1"/>
  <c r="W297" i="1"/>
  <c r="V297" i="1"/>
  <c r="W264" i="1"/>
  <c r="V264" i="1"/>
  <c r="W260" i="1"/>
  <c r="V260" i="1"/>
  <c r="W241" i="1"/>
  <c r="V241" i="1"/>
  <c r="W194" i="1"/>
  <c r="V194" i="1"/>
  <c r="W177" i="1"/>
  <c r="V177" i="1"/>
  <c r="W162" i="1"/>
  <c r="V162" i="1"/>
  <c r="W172" i="1"/>
  <c r="V172" i="1"/>
  <c r="W159" i="1"/>
  <c r="V159" i="1"/>
  <c r="W138" i="1"/>
  <c r="V138" i="1"/>
  <c r="W136" i="1"/>
  <c r="V136" i="1"/>
  <c r="W280" i="1"/>
  <c r="V280" i="1"/>
  <c r="W42" i="1"/>
  <c r="V42" i="1"/>
  <c r="W256" i="1"/>
  <c r="V256" i="1"/>
  <c r="W34" i="1"/>
  <c r="V34" i="1"/>
  <c r="W145" i="1"/>
  <c r="V145" i="1"/>
  <c r="W315" i="1"/>
  <c r="V315" i="1"/>
  <c r="W226" i="1"/>
  <c r="V226" i="1"/>
  <c r="W232" i="1"/>
  <c r="V232" i="1"/>
  <c r="W216" i="1"/>
  <c r="V216" i="1"/>
  <c r="W52" i="1"/>
  <c r="V52" i="1"/>
  <c r="W62" i="1"/>
  <c r="V62" i="1"/>
  <c r="W69" i="1"/>
  <c r="V69" i="1"/>
  <c r="W67" i="1"/>
  <c r="V67" i="1"/>
  <c r="W200" i="1"/>
  <c r="V200" i="1"/>
  <c r="V291" i="1"/>
  <c r="V332" i="1"/>
  <c r="V320" i="1"/>
  <c r="V314" i="1"/>
  <c r="V312" i="1"/>
  <c r="V301" i="1"/>
  <c r="V271" i="1"/>
  <c r="V251" i="1"/>
  <c r="V192" i="1"/>
  <c r="V178" i="1"/>
  <c r="V173" i="1"/>
  <c r="V160" i="1"/>
  <c r="V135" i="1"/>
  <c r="W208" i="1"/>
  <c r="V208" i="1"/>
  <c r="W257" i="1"/>
  <c r="V257" i="1"/>
  <c r="W218" i="1"/>
  <c r="V218" i="1"/>
  <c r="W44" i="1"/>
  <c r="V44" i="1"/>
  <c r="W244" i="1"/>
  <c r="V244" i="1"/>
  <c r="W210" i="1"/>
  <c r="V210" i="1"/>
  <c r="W206" i="1"/>
  <c r="V206" i="1"/>
  <c r="W90" i="1"/>
  <c r="V90" i="1"/>
  <c r="W225" i="1"/>
  <c r="V225" i="1"/>
  <c r="W229" i="1"/>
  <c r="V229" i="1"/>
  <c r="W197" i="1"/>
  <c r="V197" i="1"/>
  <c r="W201" i="1"/>
  <c r="V201" i="1"/>
  <c r="W203" i="1"/>
  <c r="V203" i="1"/>
  <c r="W184" i="1"/>
  <c r="V184" i="1"/>
  <c r="W95" i="1"/>
  <c r="V95" i="1"/>
  <c r="W106" i="1"/>
  <c r="V106" i="1"/>
  <c r="W104" i="1"/>
  <c r="V104" i="1"/>
  <c r="W101" i="1"/>
  <c r="V101" i="1"/>
  <c r="W81" i="1"/>
  <c r="V81" i="1"/>
  <c r="W76" i="1"/>
  <c r="V76" i="1"/>
  <c r="W77" i="1"/>
  <c r="V77" i="1"/>
  <c r="W40" i="1"/>
  <c r="V40" i="1"/>
  <c r="W27" i="1"/>
  <c r="V27" i="1"/>
  <c r="W23" i="1"/>
  <c r="V23" i="1"/>
  <c r="W31" i="1"/>
  <c r="V31" i="1"/>
  <c r="W30" i="1"/>
  <c r="V30" i="1"/>
  <c r="V335" i="1"/>
  <c r="V288" i="1"/>
  <c r="W322" i="1"/>
  <c r="V322" i="1"/>
  <c r="W309" i="1"/>
  <c r="V309" i="1"/>
  <c r="W300" i="1"/>
  <c r="V300" i="1"/>
  <c r="W269" i="1"/>
  <c r="V269" i="1"/>
  <c r="W262" i="1"/>
  <c r="V262" i="1"/>
  <c r="W272" i="1"/>
  <c r="V272" i="1"/>
  <c r="W252" i="1"/>
  <c r="V252" i="1"/>
  <c r="W176" i="1"/>
  <c r="V176" i="1"/>
  <c r="W182" i="1"/>
  <c r="V182" i="1"/>
  <c r="W166" i="1"/>
  <c r="V166" i="1"/>
  <c r="W134" i="1"/>
  <c r="V134" i="1"/>
  <c r="W130" i="1"/>
  <c r="V130" i="1"/>
  <c r="W146" i="1"/>
  <c r="V146" i="1"/>
  <c r="W213" i="1"/>
  <c r="V213" i="1"/>
  <c r="W339" i="1"/>
  <c r="V339" i="1"/>
  <c r="W105" i="1"/>
  <c r="V105" i="1"/>
  <c r="W64" i="1"/>
  <c r="V64" i="1"/>
  <c r="W59" i="1"/>
  <c r="V59" i="1"/>
  <c r="W46" i="1"/>
  <c r="V46" i="1"/>
  <c r="W48" i="1"/>
  <c r="V48" i="1"/>
  <c r="V333" i="1"/>
  <c r="V285" i="1"/>
  <c r="W57" i="1"/>
  <c r="V57" i="1"/>
  <c r="V330" i="1"/>
  <c r="V308" i="1"/>
  <c r="V299" i="1"/>
  <c r="V270" i="1"/>
  <c r="V275" i="1"/>
  <c r="V267" i="1"/>
  <c r="V261" i="1"/>
  <c r="V240" i="1"/>
  <c r="V181" i="1"/>
  <c r="V163" i="1"/>
  <c r="V156" i="1"/>
  <c r="V167" i="1"/>
  <c r="V127" i="1"/>
  <c r="W49" i="1"/>
  <c r="V49" i="1"/>
  <c r="W191" i="1"/>
  <c r="V191" i="1"/>
  <c r="V317" i="1"/>
  <c r="V289" i="1"/>
  <c r="V286" i="1"/>
  <c r="V141" i="1"/>
  <c r="V319" i="1"/>
  <c r="W328" i="1"/>
  <c r="V328" i="1"/>
  <c r="W323" i="1"/>
  <c r="V323" i="1"/>
  <c r="W318" i="1"/>
  <c r="V318" i="1"/>
  <c r="W307" i="1"/>
  <c r="V307" i="1"/>
  <c r="W311" i="1"/>
  <c r="V311" i="1"/>
  <c r="W303" i="1"/>
  <c r="V303" i="1"/>
  <c r="W277" i="1"/>
  <c r="V277" i="1"/>
  <c r="W274" i="1"/>
  <c r="V274" i="1"/>
  <c r="W273" i="1"/>
  <c r="V273" i="1"/>
  <c r="W266" i="1"/>
  <c r="V266" i="1"/>
  <c r="W259" i="1"/>
  <c r="V259" i="1"/>
  <c r="W255" i="1"/>
  <c r="V255" i="1"/>
  <c r="W239" i="1"/>
  <c r="V239" i="1"/>
  <c r="W281" i="1"/>
  <c r="V281" i="1"/>
  <c r="W282" i="1"/>
  <c r="V282" i="1"/>
  <c r="W195" i="1"/>
  <c r="V195" i="1"/>
  <c r="W179" i="1"/>
  <c r="V179" i="1"/>
  <c r="W158" i="1"/>
  <c r="V158" i="1"/>
  <c r="W174" i="1"/>
  <c r="V174" i="1"/>
  <c r="W168" i="1"/>
  <c r="V168" i="1"/>
  <c r="W164" i="1"/>
  <c r="V164" i="1"/>
  <c r="W157" i="1"/>
  <c r="V157" i="1"/>
  <c r="W152" i="1"/>
  <c r="V152" i="1"/>
  <c r="W151" i="1"/>
  <c r="V151" i="1"/>
  <c r="W132" i="1"/>
  <c r="V132" i="1"/>
  <c r="W128" i="1"/>
  <c r="V128" i="1"/>
  <c r="W331" i="1"/>
  <c r="V331" i="1"/>
  <c r="W187" i="1"/>
  <c r="V187" i="1"/>
  <c r="W279" i="1"/>
  <c r="V279" i="1"/>
  <c r="W246" i="1"/>
  <c r="V246" i="1"/>
  <c r="W287" i="1"/>
  <c r="V287" i="1"/>
  <c r="W122" i="1"/>
  <c r="V122" i="1"/>
  <c r="W221" i="1"/>
  <c r="V221" i="1"/>
  <c r="W150" i="1"/>
  <c r="V150" i="1"/>
  <c r="W235" i="1"/>
  <c r="V235" i="1"/>
  <c r="W276" i="1"/>
  <c r="V276" i="1"/>
  <c r="W35" i="1"/>
  <c r="V35" i="1"/>
  <c r="W250" i="1"/>
  <c r="V250" i="1"/>
  <c r="W212" i="1"/>
  <c r="V212" i="1"/>
  <c r="W154" i="1"/>
  <c r="V154" i="1"/>
  <c r="W91" i="1"/>
  <c r="V91" i="1"/>
  <c r="W227" i="1"/>
  <c r="V227" i="1"/>
  <c r="W66" i="1"/>
  <c r="V66" i="1"/>
  <c r="W53" i="1"/>
  <c r="V53" i="1"/>
  <c r="W63" i="1"/>
  <c r="V63" i="1"/>
  <c r="W55" i="1"/>
  <c r="V55" i="1"/>
  <c r="W56" i="1"/>
  <c r="V56" i="1"/>
  <c r="W68" i="1"/>
  <c r="V68" i="1"/>
  <c r="W71" i="1"/>
  <c r="V71" i="1"/>
  <c r="W50" i="1"/>
  <c r="V50" i="1"/>
  <c r="W47" i="1"/>
  <c r="V47" i="1"/>
  <c r="W199" i="1"/>
  <c r="V199" i="1"/>
  <c r="V204" i="1"/>
  <c r="W114" i="1"/>
  <c r="V114" i="1"/>
  <c r="W283" i="1"/>
  <c r="V283" i="1"/>
  <c r="W296" i="1"/>
  <c r="V296" i="1"/>
  <c r="W196" i="1"/>
  <c r="V196" i="1"/>
  <c r="W209" i="1"/>
  <c r="V209" i="1"/>
  <c r="W338" i="1"/>
  <c r="V338" i="1"/>
  <c r="V293" i="1"/>
  <c r="W112" i="1"/>
  <c r="V112" i="1"/>
  <c r="W113" i="1"/>
  <c r="V113" i="1"/>
  <c r="W116" i="1"/>
  <c r="V116" i="1"/>
  <c r="W142" i="1"/>
  <c r="V142" i="1"/>
  <c r="W238" i="1"/>
  <c r="V238" i="1"/>
  <c r="W147" i="1"/>
  <c r="V147" i="1"/>
  <c r="W149" i="1"/>
  <c r="V149" i="1"/>
  <c r="V294" i="1"/>
  <c r="W17" i="1"/>
  <c r="V17" i="1"/>
  <c r="W170" i="1"/>
  <c r="V170" i="1"/>
  <c r="W119" i="1"/>
  <c r="V119" i="1"/>
  <c r="W118" i="1"/>
  <c r="V118" i="1"/>
  <c r="W302" i="1"/>
  <c r="V302" i="1"/>
  <c r="W117" i="1"/>
  <c r="V117" i="1"/>
  <c r="W111" i="1"/>
  <c r="V111" i="1"/>
  <c r="W115" i="1"/>
  <c r="V115" i="1"/>
  <c r="W16" i="1"/>
  <c r="V16" i="1"/>
  <c r="W155" i="1"/>
  <c r="V155" i="1"/>
  <c r="W123" i="1"/>
  <c r="V123" i="1"/>
  <c r="W153" i="1"/>
  <c r="V153" i="1"/>
  <c r="W45" i="1"/>
  <c r="V45" i="1"/>
  <c r="W121" i="1"/>
  <c r="V121" i="1"/>
  <c r="T78" i="1"/>
  <c r="W341" i="1"/>
  <c r="W43" i="1"/>
  <c r="W188" i="1"/>
  <c r="W190" i="1"/>
  <c r="W248" i="1"/>
  <c r="W245" i="1"/>
  <c r="W144" i="1"/>
  <c r="W247" i="1"/>
  <c r="W148" i="1"/>
  <c r="W219" i="1"/>
  <c r="W237" i="1"/>
  <c r="W236" i="1"/>
  <c r="W224" i="1"/>
  <c r="W234" i="1"/>
  <c r="W233" i="1"/>
  <c r="W228" i="1"/>
  <c r="W222" i="1"/>
  <c r="W220" i="1"/>
  <c r="W217" i="1"/>
  <c r="W65" i="1"/>
  <c r="W54" i="1"/>
  <c r="W61" i="1"/>
  <c r="W58" i="1"/>
  <c r="W51" i="1"/>
  <c r="W204" i="1"/>
  <c r="W110" i="1"/>
  <c r="W333" i="1"/>
  <c r="S336" i="1"/>
  <c r="S215" i="1"/>
  <c r="O18" i="1"/>
  <c r="Y18" i="1" s="1"/>
  <c r="W293" i="1"/>
  <c r="W294" i="1"/>
  <c r="W243" i="1"/>
  <c r="W207" i="1"/>
  <c r="W278" i="1"/>
  <c r="W231" i="1"/>
  <c r="S183" i="1"/>
  <c r="N18" i="1"/>
  <c r="W205" i="1"/>
  <c r="W93" i="1"/>
  <c r="U78" i="1"/>
  <c r="AC78" i="1" s="1"/>
  <c r="Q78" i="1"/>
  <c r="AA78" i="1" s="1"/>
  <c r="N78" i="1"/>
  <c r="S78" i="1"/>
  <c r="T137" i="1"/>
  <c r="Q137" i="1"/>
  <c r="AA137" i="1" s="1"/>
  <c r="U336" i="1"/>
  <c r="AC336" i="1" s="1"/>
  <c r="Q214" i="1"/>
  <c r="AA214" i="1" s="1"/>
  <c r="W125" i="1"/>
  <c r="W107" i="1"/>
  <c r="W99" i="1"/>
  <c r="W103" i="1"/>
  <c r="W100" i="1"/>
  <c r="W87" i="1"/>
  <c r="W89" i="1"/>
  <c r="W74" i="1"/>
  <c r="W75" i="1"/>
  <c r="W72" i="1"/>
  <c r="W37" i="1"/>
  <c r="W28" i="1"/>
  <c r="W26" i="1"/>
  <c r="W21" i="1"/>
  <c r="W189" i="1"/>
  <c r="W171" i="1"/>
  <c r="W337" i="1"/>
  <c r="W316" i="1"/>
  <c r="W291" i="1"/>
  <c r="W289" i="1"/>
  <c r="W284" i="1"/>
  <c r="W319" i="1"/>
  <c r="W60" i="1"/>
  <c r="W133" i="1"/>
  <c r="W120" i="1"/>
  <c r="W131" i="1"/>
  <c r="W127" i="1"/>
  <c r="W126" i="1"/>
  <c r="Q334" i="1"/>
  <c r="AA334" i="1" s="1"/>
  <c r="Q326" i="1"/>
  <c r="AA326" i="1" s="1"/>
  <c r="N215" i="1"/>
  <c r="U19" i="1"/>
  <c r="W96" i="1"/>
  <c r="W97" i="1"/>
  <c r="W109" i="1"/>
  <c r="W88" i="1"/>
  <c r="W86" i="1"/>
  <c r="W82" i="1"/>
  <c r="W79" i="1"/>
  <c r="W41" i="1"/>
  <c r="W24" i="1"/>
  <c r="W32" i="1"/>
  <c r="W29" i="1"/>
  <c r="W332" i="1"/>
  <c r="W329" i="1"/>
  <c r="W330" i="1"/>
  <c r="W324" i="1"/>
  <c r="W320" i="1"/>
  <c r="W321" i="1"/>
  <c r="W314" i="1"/>
  <c r="W306" i="1"/>
  <c r="W308" i="1"/>
  <c r="W310" i="1"/>
  <c r="W312" i="1"/>
  <c r="W304" i="1"/>
  <c r="W301" i="1"/>
  <c r="W299" i="1"/>
  <c r="W298" i="1"/>
  <c r="W270" i="1"/>
  <c r="W268" i="1"/>
  <c r="W275" i="1"/>
  <c r="W265" i="1"/>
  <c r="W271" i="1"/>
  <c r="W263" i="1"/>
  <c r="W267" i="1"/>
  <c r="W258" i="1"/>
  <c r="W261" i="1"/>
  <c r="W254" i="1"/>
  <c r="W251" i="1"/>
  <c r="W253" i="1"/>
  <c r="W240" i="1"/>
  <c r="W249" i="1"/>
  <c r="W192" i="1"/>
  <c r="W193" i="1"/>
  <c r="W181" i="1"/>
  <c r="W180" i="1"/>
  <c r="W178" i="1"/>
  <c r="W163" i="1"/>
  <c r="W161" i="1"/>
  <c r="W156" i="1"/>
  <c r="W175" i="1"/>
  <c r="W173" i="1"/>
  <c r="W169" i="1"/>
  <c r="W167" i="1"/>
  <c r="W165" i="1"/>
  <c r="W160" i="1"/>
  <c r="W186" i="1"/>
  <c r="W135" i="1"/>
  <c r="T334" i="1"/>
  <c r="O334" i="1"/>
  <c r="Y334" i="1" s="1"/>
  <c r="T326" i="1"/>
  <c r="U215" i="1"/>
  <c r="AC215" i="1" s="1"/>
  <c r="S19" i="1"/>
  <c r="O15" i="1"/>
  <c r="Y15" i="1" s="1"/>
  <c r="T214" i="1"/>
  <c r="U183" i="1"/>
  <c r="U334" i="1"/>
  <c r="AC334" i="1" s="1"/>
  <c r="S334" i="1"/>
  <c r="U326" i="1"/>
  <c r="AC326" i="1" s="1"/>
  <c r="S326" i="1"/>
  <c r="O326" i="1"/>
  <c r="Y326" i="1" s="1"/>
  <c r="T215" i="1"/>
  <c r="Q215" i="1"/>
  <c r="T19" i="1"/>
  <c r="Q19" i="1"/>
  <c r="AA19" i="1" s="1"/>
  <c r="O183" i="1"/>
  <c r="Y183" i="1" s="1"/>
  <c r="Q183" i="1"/>
  <c r="T183" i="1"/>
  <c r="N214" i="1"/>
  <c r="S214" i="1"/>
  <c r="U214" i="1"/>
  <c r="AC214" i="1" s="1"/>
  <c r="O336" i="1"/>
  <c r="Y336" i="1" s="1"/>
  <c r="Q336" i="1"/>
  <c r="AA336" i="1" s="1"/>
  <c r="T336" i="1"/>
  <c r="U185" i="1"/>
  <c r="AC185" i="1" s="1"/>
  <c r="O185" i="1"/>
  <c r="Y185" i="1" s="1"/>
  <c r="Q185" i="1"/>
  <c r="AA185" i="1" s="1"/>
  <c r="T185" i="1"/>
  <c r="W335" i="1"/>
  <c r="W317" i="1"/>
  <c r="W288" i="1"/>
  <c r="W285" i="1"/>
  <c r="W286" i="1"/>
  <c r="S185" i="1"/>
  <c r="N185" i="1"/>
  <c r="T18" i="1"/>
  <c r="W141" i="1"/>
  <c r="U18" i="1"/>
  <c r="AC18" i="1" s="1"/>
  <c r="S18" i="1"/>
  <c r="N15" i="1"/>
  <c r="S15" i="1"/>
  <c r="Q15" i="1"/>
  <c r="AA15" i="1" s="1"/>
  <c r="T15" i="1"/>
  <c r="V183" i="1" l="1"/>
  <c r="AC183" i="1"/>
  <c r="V19" i="1"/>
  <c r="AC19" i="1"/>
  <c r="R183" i="1"/>
  <c r="AA183" i="1"/>
  <c r="R215" i="1"/>
  <c r="AA215" i="1"/>
  <c r="R19" i="1"/>
  <c r="P15" i="1"/>
  <c r="X15" i="1"/>
  <c r="A15" i="1" s="1"/>
  <c r="P334" i="1"/>
  <c r="X334" i="1"/>
  <c r="A334" i="1" s="1"/>
  <c r="P19" i="1"/>
  <c r="X19" i="1"/>
  <c r="A19" i="1" s="1"/>
  <c r="P18" i="1"/>
  <c r="X18" i="1"/>
  <c r="A18" i="1" s="1"/>
  <c r="P336" i="1"/>
  <c r="X336" i="1"/>
  <c r="A336" i="1" s="1"/>
  <c r="P185" i="1"/>
  <c r="X185" i="1"/>
  <c r="A185" i="1" s="1"/>
  <c r="P214" i="1"/>
  <c r="X214" i="1"/>
  <c r="A214" i="1" s="1"/>
  <c r="P137" i="1"/>
  <c r="X137" i="1"/>
  <c r="A137" i="1" s="1"/>
  <c r="P215" i="1"/>
  <c r="X215" i="1"/>
  <c r="A215" i="1" s="1"/>
  <c r="P78" i="1"/>
  <c r="X78" i="1"/>
  <c r="A78" i="1" s="1"/>
  <c r="P326" i="1"/>
  <c r="X326" i="1"/>
  <c r="A326" i="1" s="1"/>
  <c r="R336" i="1"/>
  <c r="R326" i="1"/>
  <c r="R137" i="1"/>
  <c r="V326" i="1"/>
  <c r="R214" i="1"/>
  <c r="R185" i="1"/>
  <c r="R334" i="1"/>
  <c r="R18" i="1"/>
  <c r="R78" i="1"/>
  <c r="R15" i="1"/>
  <c r="V78" i="1"/>
  <c r="V185" i="1"/>
  <c r="V15" i="1"/>
  <c r="V18" i="1"/>
  <c r="V334" i="1"/>
  <c r="V215" i="1"/>
  <c r="V214" i="1"/>
  <c r="W336" i="1"/>
  <c r="V336" i="1"/>
  <c r="W137" i="1"/>
  <c r="V137" i="1"/>
  <c r="W78" i="1"/>
  <c r="W215" i="1"/>
  <c r="W183" i="1"/>
  <c r="W19" i="1"/>
  <c r="W185" i="1"/>
  <c r="W326" i="1"/>
  <c r="W334" i="1"/>
  <c r="W214" i="1"/>
  <c r="W18" i="1"/>
  <c r="A183"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Khrysta Baig</author>
  </authors>
  <commentList>
    <comment ref="D12" authorId="0" shapeId="0" xr:uid="{00000000-0006-0000-0000-000001000000}">
      <text>
        <r>
          <rPr>
            <b/>
            <sz val="9"/>
            <color indexed="81"/>
            <rFont val="Tahoma"/>
            <family val="2"/>
          </rPr>
          <t xml:space="preserve">If adding your own entries, you must fill in the gram amount of the package size to calculate several compliance factors and perform servings to package conversations. The ounce size is optional. 
</t>
        </r>
      </text>
    </comment>
    <comment ref="F12" authorId="0" shapeId="0" xr:uid="{00000000-0006-0000-0000-000002000000}">
      <text>
        <r>
          <rPr>
            <b/>
            <sz val="9"/>
            <color indexed="81"/>
            <rFont val="Tahoma"/>
            <family val="2"/>
          </rPr>
          <t>If a package contains multiple servings, include that factor here. If one serving, put "1". Do not leave blank.</t>
        </r>
      </text>
    </comment>
    <comment ref="D14" authorId="0" shapeId="0" xr:uid="{00000000-0006-0000-0000-000003000000}">
      <text>
        <r>
          <rPr>
            <b/>
            <sz val="9"/>
            <color rgb="FF000000"/>
            <rFont val="Tahoma"/>
            <family val="2"/>
          </rPr>
          <t xml:space="preserve">If adding your own entries, you must fill in the gram amount of the package size to calculate several compliance factors and perform servings to package conversations. The ounce size is optional. 
</t>
        </r>
        <r>
          <rPr>
            <b/>
            <sz val="9"/>
            <color rgb="FF000000"/>
            <rFont val="Tahoma"/>
            <family val="2"/>
          </rPr>
          <t xml:space="preserve">
</t>
        </r>
        <r>
          <rPr>
            <b/>
            <sz val="9"/>
            <color rgb="FF000000"/>
            <rFont val="Tahoma"/>
            <family val="2"/>
          </rPr>
          <t xml:space="preserve">
</t>
        </r>
      </text>
    </comment>
    <comment ref="F14" authorId="0" shapeId="0" xr:uid="{00000000-0006-0000-0000-000004000000}">
      <text>
        <r>
          <rPr>
            <b/>
            <sz val="9"/>
            <color indexed="81"/>
            <rFont val="Tahoma"/>
            <family val="2"/>
          </rPr>
          <t>If a package contains multiple servings, include that factor here. If one serving, put "1". Do not leave blank.</t>
        </r>
      </text>
    </comment>
    <comment ref="D344" authorId="0" shapeId="0" xr:uid="{00000000-0006-0000-0000-000005000000}">
      <text>
        <r>
          <rPr>
            <b/>
            <sz val="9"/>
            <color indexed="81"/>
            <rFont val="Tahoma"/>
            <family val="2"/>
          </rPr>
          <t xml:space="preserve">If adding your own entries, you must fill in the gram amount of the package size to calculate several compliance factors and perform servings to package conversations. The ounce size is optional. 
</t>
        </r>
      </text>
    </comment>
    <comment ref="F344" authorId="0" shapeId="0" xr:uid="{00000000-0006-0000-0000-000006000000}">
      <text>
        <r>
          <rPr>
            <b/>
            <sz val="9"/>
            <color indexed="81"/>
            <rFont val="Tahoma"/>
            <family val="2"/>
          </rPr>
          <t>If a package contains multiple servings, include that factor here. If one serving, put "1". Do not leave blank.</t>
        </r>
      </text>
    </comment>
    <comment ref="D1003" authorId="0" shapeId="0" xr:uid="{00000000-0006-0000-0000-000007000000}">
      <text>
        <r>
          <rPr>
            <b/>
            <sz val="9"/>
            <color indexed="81"/>
            <rFont val="Tahoma"/>
            <family val="2"/>
          </rPr>
          <t xml:space="preserve">If adding your own entries, you must fill in the gram amount of the package size to calculate several compliance factors and perform servings to package conversations. The ounce size is optional. 
</t>
        </r>
      </text>
    </comment>
    <comment ref="F1003" authorId="0" shapeId="0" xr:uid="{00000000-0006-0000-0000-000008000000}">
      <text>
        <r>
          <rPr>
            <b/>
            <sz val="9"/>
            <color indexed="81"/>
            <rFont val="Tahoma"/>
            <family val="2"/>
          </rPr>
          <t>If a package contains multiple servings, include that factor here. If one serving, put "1". Do not leave blank.</t>
        </r>
      </text>
    </comment>
    <comment ref="D1018" authorId="0" shapeId="0" xr:uid="{00000000-0006-0000-0000-000009000000}">
      <text>
        <r>
          <rPr>
            <b/>
            <sz val="9"/>
            <color indexed="81"/>
            <rFont val="Tahoma"/>
            <family val="2"/>
          </rPr>
          <t xml:space="preserve">If adding your own entries, you must fill in the gram amount of the package size to calculate several compliance factors and perform servings to package conversations. The ounce size is optional. 
</t>
        </r>
      </text>
    </comment>
    <comment ref="F1018" authorId="0" shapeId="0" xr:uid="{00000000-0006-0000-0000-00000A000000}">
      <text>
        <r>
          <rPr>
            <b/>
            <sz val="9"/>
            <color indexed="81"/>
            <rFont val="Tahoma"/>
            <family val="2"/>
          </rPr>
          <t>If a package contains multiple servings, include that factor here. If one serving, put "1". Do not leave blank.</t>
        </r>
      </text>
    </comment>
    <comment ref="D1057" authorId="0" shapeId="0" xr:uid="{00000000-0006-0000-0000-00000B000000}">
      <text>
        <r>
          <rPr>
            <b/>
            <sz val="9"/>
            <color indexed="81"/>
            <rFont val="Tahoma"/>
            <family val="2"/>
          </rPr>
          <t xml:space="preserve">If adding your own entries, you must fill in the gram amount of the package size to calculate several compliance factors and perform servings to package conversations. The ounce size is optional. 
</t>
        </r>
      </text>
    </comment>
    <comment ref="F1057" authorId="0" shapeId="0" xr:uid="{00000000-0006-0000-0000-00000C000000}">
      <text>
        <r>
          <rPr>
            <b/>
            <sz val="9"/>
            <color indexed="81"/>
            <rFont val="Tahoma"/>
            <family val="2"/>
          </rPr>
          <t>If a package contains multiple servings, include that factor here. If one serving, put "1". Do not leave blank.</t>
        </r>
      </text>
    </comment>
    <comment ref="D1071" authorId="0" shapeId="0" xr:uid="{00000000-0006-0000-0000-00000D000000}">
      <text>
        <r>
          <rPr>
            <b/>
            <sz val="9"/>
            <color indexed="81"/>
            <rFont val="Tahoma"/>
            <family val="2"/>
          </rPr>
          <t xml:space="preserve">If adding your own entries, you must fill in the gram amount of the package size to calculate several compliance factors and perform servings to package conversations. The ounce size is optional. 
</t>
        </r>
      </text>
    </comment>
    <comment ref="F1071" authorId="0" shapeId="0" xr:uid="{00000000-0006-0000-0000-00000E000000}">
      <text>
        <r>
          <rPr>
            <b/>
            <sz val="9"/>
            <color indexed="81"/>
            <rFont val="Tahoma"/>
            <family val="2"/>
          </rPr>
          <t>If a package contains multiple servings, include that factor here. If one serving, put "1". Do not leave blank.</t>
        </r>
      </text>
    </comment>
    <comment ref="D1106" authorId="0" shapeId="0" xr:uid="{00000000-0006-0000-0000-00000F000000}">
      <text>
        <r>
          <rPr>
            <b/>
            <sz val="9"/>
            <color indexed="81"/>
            <rFont val="Tahoma"/>
            <family val="2"/>
          </rPr>
          <t xml:space="preserve">If adding your own entries, you must fill in the gram amount of the package size to calculate several compliance factors and perform servings to package conversations. The ounce size is optional. 
</t>
        </r>
      </text>
    </comment>
    <comment ref="F1106" authorId="0" shapeId="0" xr:uid="{00000000-0006-0000-0000-000010000000}">
      <text>
        <r>
          <rPr>
            <b/>
            <sz val="9"/>
            <color indexed="81"/>
            <rFont val="Tahoma"/>
            <family val="2"/>
          </rPr>
          <t>If a package contains multiple servings, include that factor here. If one serving, put "1". Do not leave blank.</t>
        </r>
      </text>
    </comment>
    <comment ref="D1115" authorId="0" shapeId="0" xr:uid="{00000000-0006-0000-0000-000011000000}">
      <text>
        <r>
          <rPr>
            <b/>
            <sz val="9"/>
            <color indexed="81"/>
            <rFont val="Tahoma"/>
            <family val="2"/>
          </rPr>
          <t xml:space="preserve">If adding your own entries, you must fill in the gram amount of the package size to calculate several compliance factors and perform servings to package conversations. The ounce size is optional. 
</t>
        </r>
      </text>
    </comment>
    <comment ref="F1115" authorId="0" shapeId="0" xr:uid="{00000000-0006-0000-0000-000012000000}">
      <text>
        <r>
          <rPr>
            <b/>
            <sz val="9"/>
            <color indexed="81"/>
            <rFont val="Tahoma"/>
            <family val="2"/>
          </rPr>
          <t>If a package contains multiple servings, include that factor here. If one serving, put "1". Do not leave blank.</t>
        </r>
      </text>
    </comment>
  </commentList>
</comments>
</file>

<file path=xl/sharedStrings.xml><?xml version="1.0" encoding="utf-8"?>
<sst xmlns="http://schemas.openxmlformats.org/spreadsheetml/2006/main" count="1196" uniqueCount="586">
  <si>
    <t>Vending Product Compliance Calculator</t>
  </si>
  <si>
    <t>Input Your Vending Policy Criteria</t>
  </si>
  <si>
    <t>Total Calories</t>
  </si>
  <si>
    <t>Sugar</t>
  </si>
  <si>
    <t>Total Fat</t>
  </si>
  <si>
    <t>Trans Fat</t>
  </si>
  <si>
    <t>Sat. Fat</t>
  </si>
  <si>
    <t>Sodium</t>
  </si>
  <si>
    <t>Metric</t>
  </si>
  <si>
    <t>Calories</t>
  </si>
  <si>
    <t>Grams</t>
  </si>
  <si>
    <t>Navigation Links</t>
  </si>
  <si>
    <t>Value</t>
  </si>
  <si>
    <t>All compliance calculations are based on per package vending policies, not per serving.</t>
  </si>
  <si>
    <t>Traditional Vending Snacks &amp; Return to the Top</t>
  </si>
  <si>
    <t>Add Your Own Traditional Vending Snacks</t>
  </si>
  <si>
    <t>Fruit/Yogurt Exemptions</t>
  </si>
  <si>
    <t>Nut/Seed Exemptions</t>
  </si>
  <si>
    <t>Trail Mix Exemptions</t>
  </si>
  <si>
    <t>Per Serving</t>
  </si>
  <si>
    <t>Per Package</t>
  </si>
  <si>
    <t>Policy Standards</t>
  </si>
  <si>
    <t>Compliance</t>
  </si>
  <si>
    <t>Manufacturer/Brand</t>
  </si>
  <si>
    <t>Product</t>
  </si>
  <si>
    <t>Package Size (oz)</t>
  </si>
  <si>
    <t>Package Size (g)</t>
  </si>
  <si>
    <t>Servings per Package</t>
  </si>
  <si>
    <t>Total Fat (g)</t>
  </si>
  <si>
    <t>Total Fat (kcal)</t>
  </si>
  <si>
    <t>Sat Fat (g)</t>
  </si>
  <si>
    <t>Trans Fat (g)</t>
  </si>
  <si>
    <t>Sodium (mg)</t>
  </si>
  <si>
    <t>Sugar (g)</t>
  </si>
  <si>
    <r>
      <t xml:space="preserve">Total Calories  </t>
    </r>
    <r>
      <rPr>
        <b/>
        <sz val="8"/>
        <color theme="0"/>
        <rFont val="Calibri"/>
        <family val="2"/>
        <scheme val="minor"/>
      </rPr>
      <t>Per Package</t>
    </r>
  </si>
  <si>
    <r>
      <t xml:space="preserve">Total Fat (g) </t>
    </r>
    <r>
      <rPr>
        <b/>
        <sz val="8"/>
        <color theme="0"/>
        <rFont val="Calibri"/>
        <family val="2"/>
        <scheme val="minor"/>
      </rPr>
      <t>Per Package</t>
    </r>
  </si>
  <si>
    <r>
      <t xml:space="preserve">Total Fat (% Calories) </t>
    </r>
    <r>
      <rPr>
        <b/>
        <sz val="8"/>
        <color theme="0"/>
        <rFont val="Calibri"/>
        <family val="2"/>
        <scheme val="minor"/>
      </rPr>
      <t>Per Package</t>
    </r>
  </si>
  <si>
    <r>
      <t xml:space="preserve">Sat Fat (g) </t>
    </r>
    <r>
      <rPr>
        <b/>
        <sz val="8"/>
        <color theme="0"/>
        <rFont val="Calibri"/>
        <family val="2"/>
        <scheme val="minor"/>
      </rPr>
      <t>Per Package</t>
    </r>
  </si>
  <si>
    <r>
      <t xml:space="preserve">Sat Fat (% Calories) </t>
    </r>
    <r>
      <rPr>
        <b/>
        <sz val="8"/>
        <color theme="0"/>
        <rFont val="Calibri"/>
        <family val="2"/>
        <scheme val="minor"/>
      </rPr>
      <t>Per Package</t>
    </r>
  </si>
  <si>
    <r>
      <t>Trans Fat (g)</t>
    </r>
    <r>
      <rPr>
        <b/>
        <sz val="8"/>
        <color theme="0"/>
        <rFont val="Calibri"/>
        <family val="2"/>
        <scheme val="minor"/>
      </rPr>
      <t xml:space="preserve"> Per Package</t>
    </r>
  </si>
  <si>
    <r>
      <t xml:space="preserve">Sodium (mg) </t>
    </r>
    <r>
      <rPr>
        <b/>
        <sz val="8"/>
        <color theme="0"/>
        <rFont val="Calibri"/>
        <family val="2"/>
        <scheme val="minor"/>
      </rPr>
      <t>Per Package</t>
    </r>
  </si>
  <si>
    <r>
      <t xml:space="preserve">Sugar (g) </t>
    </r>
    <r>
      <rPr>
        <b/>
        <sz val="8"/>
        <color theme="0"/>
        <rFont val="Calibri"/>
        <family val="2"/>
        <scheme val="minor"/>
      </rPr>
      <t>Per Package</t>
    </r>
  </si>
  <si>
    <r>
      <t xml:space="preserve">Sugar (% Calories) </t>
    </r>
    <r>
      <rPr>
        <b/>
        <sz val="8"/>
        <color theme="0"/>
        <rFont val="Calibri"/>
        <family val="2"/>
        <scheme val="minor"/>
      </rPr>
      <t>Per Package</t>
    </r>
  </si>
  <si>
    <r>
      <t xml:space="preserve">Sugar (% Weight) </t>
    </r>
    <r>
      <rPr>
        <b/>
        <sz val="8"/>
        <color theme="0"/>
        <rFont val="Calibri"/>
        <family val="2"/>
        <scheme val="minor"/>
      </rPr>
      <t>Per Package</t>
    </r>
  </si>
  <si>
    <t>Kcal</t>
  </si>
  <si>
    <t>Fat</t>
  </si>
  <si>
    <t>Saturated Fat</t>
  </si>
  <si>
    <t xml:space="preserve">Food Type 1=general snack 2=fruit/yogurt 3=nut/seed 4=trail mix </t>
  </si>
  <si>
    <t>Traditional Vending Snacks</t>
  </si>
  <si>
    <t>Click Arrow to Sort Compliance</t>
  </si>
  <si>
    <t>Austin</t>
  </si>
  <si>
    <t>Zoo Animal Crackers</t>
  </si>
  <si>
    <t xml:space="preserve">Austin's </t>
  </si>
  <si>
    <t>Grilled Cheese Flavored Sandwich Crackers</t>
  </si>
  <si>
    <t>Pepper Jack Sandwich Crackers</t>
  </si>
  <si>
    <t>Back to Nature</t>
  </si>
  <si>
    <t>Chocolate Chunk Cookies</t>
  </si>
  <si>
    <t>Honey Graham Sticks</t>
  </si>
  <si>
    <t>Back to Nature (Kraft)</t>
  </si>
  <si>
    <t>Honey Graham Stick Cookies</t>
  </si>
  <si>
    <t>Biscomerica</t>
  </si>
  <si>
    <t>Basil's Low Fat Animal Snackers</t>
  </si>
  <si>
    <t>Basil's Mini Bites Chocolate Chip</t>
  </si>
  <si>
    <t>CLIF</t>
  </si>
  <si>
    <t>CLIF Luna Bar - Choc Peppermint Stick</t>
  </si>
  <si>
    <t>CLIF Luna Bar - Lemon Zest</t>
  </si>
  <si>
    <t>CLIF Luna Bar - Nutz over Chocolate</t>
  </si>
  <si>
    <t>CLIF Luna Bar - White Choc Macadamia</t>
  </si>
  <si>
    <t>CLIF Mojo Mountain Mix</t>
  </si>
  <si>
    <t>CLIF Mojo Peanut Butter Pretzel</t>
  </si>
  <si>
    <t>CLIF Z Bar Chocolate Brownie - #2</t>
  </si>
  <si>
    <t>CLIF Z Bar Chocolate Chip (Ranked # 1 by manuf</t>
  </si>
  <si>
    <t>CLIF Z Bar Honey Graham - #3</t>
  </si>
  <si>
    <t>CLIF Bar Oatmeal Raisin Walnut</t>
  </si>
  <si>
    <t>Cloverhill Bakery</t>
  </si>
  <si>
    <t>Big Texas Cinnamon Roll</t>
  </si>
  <si>
    <t>Honey Bun</t>
  </si>
  <si>
    <t>Jumbo Glazed Honey Bun</t>
  </si>
  <si>
    <t>Jumbo Iced Honey Bun</t>
  </si>
  <si>
    <t>Coca-Cola/Odwalla</t>
  </si>
  <si>
    <t>Odwalla Bar Banana Nut</t>
  </si>
  <si>
    <t>Odwalla Bar Berries Go Mega</t>
  </si>
  <si>
    <t>Odwalla Chocolate Chip Peanut Original</t>
  </si>
  <si>
    <t>Odwalla Dark Chocolate Chip Walnut Bar</t>
  </si>
  <si>
    <t>Odwalla Super Protein Original Bar</t>
  </si>
  <si>
    <t>Dolly Madison</t>
  </si>
  <si>
    <t>Zingers - Devil's Food Cake</t>
  </si>
  <si>
    <t>Duchess</t>
  </si>
  <si>
    <t>Sugar Donuts</t>
  </si>
  <si>
    <t>Evans Foods</t>
  </si>
  <si>
    <t>Mac's Bar-B-Q Pork Skins</t>
  </si>
  <si>
    <t>Fiber One</t>
  </si>
  <si>
    <t>90 Calorie Carmel Sea Salt Bar</t>
  </si>
  <si>
    <t>90 Calorie Chcolate Peanut Butter Brownie</t>
  </si>
  <si>
    <t>90 Calorie Chocolate Chip Cookie</t>
  </si>
  <si>
    <t>90 Calorie Chocolate Fudge Brownie</t>
  </si>
  <si>
    <t>90 Calorie Cinnamon Coffee Cake</t>
  </si>
  <si>
    <t>90 Calorie Lemon Bar</t>
  </si>
  <si>
    <t>Chewy Bars - 90 Calorie - Chocolate</t>
  </si>
  <si>
    <t>Chewy Bars - 90 Calorie - Chocolate Carmel &amp; Pretzel</t>
  </si>
  <si>
    <t>Chewy Bars - 90 Calorie - Peanut Butter</t>
  </si>
  <si>
    <t>Chewy Bars - Chocolate Mocha</t>
  </si>
  <si>
    <t>Chewy Bars - Oats &amp; Caramel</t>
  </si>
  <si>
    <t>Chewy Bars - Oats &amp; Chocolate Bar</t>
  </si>
  <si>
    <t>Chewy Bars - Oats &amp; Peanut Butter</t>
  </si>
  <si>
    <t>Chewy Bars - Oats &amp; Strawberry</t>
  </si>
  <si>
    <t>Chewy Bars - Protein - Carmel Nut Bar</t>
  </si>
  <si>
    <t>Chewy Bars - Protein - Coconut Almond</t>
  </si>
  <si>
    <t>Chewy Bars - Protein - Peanut Butter</t>
  </si>
  <si>
    <t>Chewy Bars - Trail Mix</t>
  </si>
  <si>
    <t>Meal Bars - Chocolate Peanut Butter</t>
  </si>
  <si>
    <t>Meal Bars - Dark Chocolate Almond</t>
  </si>
  <si>
    <t>Meal Bars - Strawberry Greek Yogurt</t>
  </si>
  <si>
    <t>Soft Baked Cookies - Chocolate Chunk</t>
  </si>
  <si>
    <t>Soft Baked Cookies - Double Chocolate</t>
  </si>
  <si>
    <t>Soft Baked Cookies - Oatmeal Raisin</t>
  </si>
  <si>
    <t>Streusel Bar - Blueberry</t>
  </si>
  <si>
    <t>Streusel Bar - Strawberry</t>
  </si>
  <si>
    <t>Flowers Bakery</t>
  </si>
  <si>
    <t>Grain &amp; Fruit Bar Apple Cinnamon</t>
  </si>
  <si>
    <t>Grain &amp; Fruit Strawberry</t>
  </si>
  <si>
    <t>Food Should Taste Good (General Mills)</t>
  </si>
  <si>
    <t>Tortilla Chips- Jalapeno</t>
  </si>
  <si>
    <t>Tortilla Chips- Multi Grain</t>
  </si>
  <si>
    <t>Tortilla Chips- Olive</t>
  </si>
  <si>
    <t>Tortilla Chips- Sweet Potato</t>
  </si>
  <si>
    <t>Frito Lay</t>
  </si>
  <si>
    <t>Ruffles Oven Baked Original</t>
  </si>
  <si>
    <t>Frito Lay and Quaker (PepsiCo)</t>
  </si>
  <si>
    <t>BAKED! CHEETOS w/ Calcium Crunchy</t>
  </si>
  <si>
    <t>BAKED! CHEETOS w/ Calcium Flamin Hot</t>
  </si>
  <si>
    <t>BAKED! DORITOS Nacho Cheese</t>
  </si>
  <si>
    <t>BAKED! LAY'S BBQ</t>
  </si>
  <si>
    <t>BAKED! LAY'S Regular</t>
  </si>
  <si>
    <t>BAKED! LAY'S REGULAR</t>
  </si>
  <si>
    <t>BAKED! LAY'S Sour Cream &amp; Onion</t>
  </si>
  <si>
    <t>BAKED! LAY'S Sour Cream and Onion</t>
  </si>
  <si>
    <t>BAKED! LAY'S SOUTHWESTERN RANCH</t>
  </si>
  <si>
    <t>BAKED! TOSTITOS SCOOPS Original</t>
  </si>
  <si>
    <t xml:space="preserve">Cheeto - Baked - Crunchy Cheese </t>
  </si>
  <si>
    <t>Cool Ranch Doritos</t>
  </si>
  <si>
    <t>Fritos - Original Corn Chip</t>
  </si>
  <si>
    <t>Nacho Cheese Dorito</t>
  </si>
  <si>
    <t>Quaker Chewy Chocolate Chip</t>
  </si>
  <si>
    <t>Quaker Chewy Low Fat 90 Calorie Chocolate Chunk</t>
  </si>
  <si>
    <t xml:space="preserve">Quaker Chewy Low Fat 90 Calorie Oatmeal Raisin </t>
  </si>
  <si>
    <t>Quaker Chewy Low Fat Smores (.84oz) (*Choc Chip)</t>
  </si>
  <si>
    <t>Quaker Chewy Peanut Butter Chocolate Chip (.84oz)</t>
  </si>
  <si>
    <t>QUAKER SNACK MIX KID'S MIX</t>
  </si>
  <si>
    <t>RF DORITOS Cool Ranch</t>
  </si>
  <si>
    <t>RF DORITOS Nacho Cheese</t>
  </si>
  <si>
    <t>RF DORITOS Spicy Sweet Chili</t>
  </si>
  <si>
    <t>RF SMARTFOOD White Cheddar Popcorn</t>
  </si>
  <si>
    <t>ROLD GOLD Heartzels</t>
  </si>
  <si>
    <t>ROLD GOLD Tiny Twists Pretzels</t>
  </si>
  <si>
    <t>SMARTFOOD SELECTS  SWEET BBQ POPPED CH</t>
  </si>
  <si>
    <t>SMARTFOOD SELECTS FETA &amp; HERB HUMMUS</t>
  </si>
  <si>
    <t>SMARTFOOD SELECTS GARLIC TOMATO BASIL H</t>
  </si>
  <si>
    <t>SUNCHIPS APPLE CINNAMON MORNING MIX-U</t>
  </si>
  <si>
    <t>Frito Lays</t>
  </si>
  <si>
    <t>Cheetos Oven Baked Crunchy Cheese</t>
  </si>
  <si>
    <t>Fritos - Chili Cheese</t>
  </si>
  <si>
    <t>Fritos - Flavor Twisters Honey BBQ</t>
  </si>
  <si>
    <t>Munchies Bacon Cheddar Sandwich Crackers</t>
  </si>
  <si>
    <t>Munchies Jalapeno Cheddar Sandwich Crackers</t>
  </si>
  <si>
    <t>Smartfood Popcorn White Cheddar</t>
  </si>
  <si>
    <t>Sweet Souther Heat Barbecue</t>
  </si>
  <si>
    <t>Munchies Nacho Cheese Sandwich Crackers</t>
  </si>
  <si>
    <t>Munchies Peanut Butter Sandwich Crackers</t>
  </si>
  <si>
    <t>General Mills</t>
  </si>
  <si>
    <t>Berry</t>
  </si>
  <si>
    <t>Bugles - Nacho Cheese</t>
  </si>
  <si>
    <t>Chex - Bold Party Blend</t>
  </si>
  <si>
    <t>Chex Mix - Sweet &amp; Salty Honey Nut</t>
  </si>
  <si>
    <t>Fiber One Oats &amp; Chocolate</t>
  </si>
  <si>
    <t>Fiber One Oats &amp; Peanut Butter</t>
  </si>
  <si>
    <t>Nature Valley Granola Bar/Oats and Honey</t>
  </si>
  <si>
    <t>Nature Valley S&amp;S Almond</t>
  </si>
  <si>
    <t>Nature Valley S&amp;S Peanut</t>
  </si>
  <si>
    <t>Natures Valley Chewy Trail Mix/Fruit and Nut</t>
  </si>
  <si>
    <t>Natures Valley Crunch Peanut Butter</t>
  </si>
  <si>
    <t>Natures Valley Crunchy Granola/Apple Crisp</t>
  </si>
  <si>
    <t>Simply Chex Cheddar</t>
  </si>
  <si>
    <t>Simply Chex Chocolate Caramel</t>
  </si>
  <si>
    <t>Simply Chex Strawberry Yogurt</t>
  </si>
  <si>
    <t>Team Cheerios - Strawberry Cereal Bar</t>
  </si>
  <si>
    <t>Chex Mix - Cheddar</t>
  </si>
  <si>
    <t>Chex Mix - Traditional</t>
  </si>
  <si>
    <t>Cinnamon Brown Sugar</t>
  </si>
  <si>
    <t>Gardetto's - Original Recipe</t>
  </si>
  <si>
    <t>Herr's</t>
  </si>
  <si>
    <t>Jalapeno Poppers Cheese Curls</t>
  </si>
  <si>
    <t>Hershey</t>
  </si>
  <si>
    <t xml:space="preserve">Breath Savers - Peppermint </t>
  </si>
  <si>
    <t>Hershey's</t>
  </si>
  <si>
    <t>Cadbury Caramello Milk Chocolate Bar</t>
  </si>
  <si>
    <t>Cookies 'n' Crème Candy Bar</t>
  </si>
  <si>
    <t>Hersey's Milk Chocolate</t>
  </si>
  <si>
    <t>Hersey's Milk Chocolate with Almonds</t>
  </si>
  <si>
    <t>Mr. Goodbar</t>
  </si>
  <si>
    <t>Payday</t>
  </si>
  <si>
    <t>Reese's - 2 cups</t>
  </si>
  <si>
    <t>Whatchamacallit</t>
  </si>
  <si>
    <t>Zero Candy Bar</t>
  </si>
  <si>
    <t>Hostess</t>
  </si>
  <si>
    <t>Hostess Brands-Mini Muffins-Banana Walnut</t>
  </si>
  <si>
    <t>Kar Nuts</t>
  </si>
  <si>
    <t>Brown Sugar Granola Mix</t>
  </si>
  <si>
    <t>Kars</t>
  </si>
  <si>
    <t>Sweet 'n Spicy Mix</t>
  </si>
  <si>
    <t>Keebler</t>
  </si>
  <si>
    <t>Cookies - Bite Size  with M&amp;Ms</t>
  </si>
  <si>
    <t>Fudge Stripes - minis</t>
  </si>
  <si>
    <t>Kellogg's</t>
  </si>
  <si>
    <t>Austin® Zoo Animal Crackers</t>
  </si>
  <si>
    <t>Kashi® GOLEAN® Cereal-in-a-Cup</t>
  </si>
  <si>
    <t>Kashi® GOLEAN® Chewy Bar Oatmeal Raisin</t>
  </si>
  <si>
    <t>Kashi® Heart to Heart® Honey Oat Cereal-in-a-Cup</t>
  </si>
  <si>
    <t>Kashi® Heart to Heart® Wild Blueberry Cereal-in-a-Cup</t>
  </si>
  <si>
    <t>Kashi® TLC® Chewy Granola Bar Honey Almond Flax</t>
  </si>
  <si>
    <t>Kashi® TLC® Chewy Granola Bar Peanut Butter</t>
  </si>
  <si>
    <t>Kashi® TLC® Chewy Granola Bar Trail Mix</t>
  </si>
  <si>
    <t>Kellogg's FiberPlus® Antioxidants Bar Chocolate Chip</t>
  </si>
  <si>
    <t>Kellogg's FiberPlus® Antioxidants Bar Chocolatey Peanut Butter</t>
  </si>
  <si>
    <t>Nutri-Grain® Cereal Bar Apple Cinnamon</t>
  </si>
  <si>
    <t>Nutri-Grain® Cereal Bar Blueberry</t>
  </si>
  <si>
    <t>Nutri-Grain® Cereal Bar Raspberry</t>
  </si>
  <si>
    <t>Nutri-Grain® Cereal Bar Strawberry</t>
  </si>
  <si>
    <t>PB&amp;J Sandwich Crackers</t>
  </si>
  <si>
    <t>Rice Krispies Treats - Original</t>
  </si>
  <si>
    <t>Special K® Bar Blueberry</t>
  </si>
  <si>
    <t>Special K® Bar Chocolately Drizzle</t>
  </si>
  <si>
    <t>Special K® Bar Red Berries</t>
  </si>
  <si>
    <t>Special K® Blueberry Pastry Crisp</t>
  </si>
  <si>
    <t>Special K® Cracker Chips Cheddar</t>
  </si>
  <si>
    <t>Special K® Cracker Chips Honey BBQ</t>
  </si>
  <si>
    <t>Special K® Cracker Chips Sea Salt</t>
  </si>
  <si>
    <t>Special K® Cracker Chips Sour Cream &amp; Onion</t>
  </si>
  <si>
    <t>Special K® Cracker Chips Southwest Ranch</t>
  </si>
  <si>
    <t>Special K® Popcorn Chips Sweet &amp; Salty</t>
  </si>
  <si>
    <t>Special K® Strawberry Pastry Crisp</t>
  </si>
  <si>
    <t>Fruity Snacks - Cherry</t>
  </si>
  <si>
    <t>Fruity Snacks - Mixed Berry</t>
  </si>
  <si>
    <t>Fruity Snacks - Strawberry</t>
  </si>
  <si>
    <t>Kashi® GOLEAN Crunch!® Cereal-in-a-Cup</t>
  </si>
  <si>
    <t>Blueberry Pop-tart</t>
  </si>
  <si>
    <t>Famous Amos Chocolate Chip Cookies</t>
  </si>
  <si>
    <t>Pop-tarts - Frosted Brown Sugar Cinnamon</t>
  </si>
  <si>
    <t>Pop-tarts - Strawberry</t>
  </si>
  <si>
    <t>S'mores Pop-tart</t>
  </si>
  <si>
    <t>Kind</t>
  </si>
  <si>
    <t>Kind Bar, Cranberry Almond*</t>
  </si>
  <si>
    <t>KIND BAR,FRUIT &amp; NUT DELIGHT #1</t>
  </si>
  <si>
    <t>KIND BAR,FRUIT &amp; NUT DELIGHT W/Yogurt*</t>
  </si>
  <si>
    <t>KIND BAR,NUT DELIGHT*</t>
  </si>
  <si>
    <t>Lance</t>
  </si>
  <si>
    <t>Cracker Sandwiches - Whole Grain with Real Cheddar Cheese</t>
  </si>
  <si>
    <t>LANCE® CREAM CHEESE &amp; CHIVES ON CAPTAIN’S WAFERS® CRACKER SANDWICHES</t>
  </si>
  <si>
    <t>LANCE® GRILLED CHEESE ON CAPTAIN’S WAFERS® CRACKER SANDWICHES</t>
  </si>
  <si>
    <t>LANCE® HONEY &amp; PEANUT BUTTER ON CAPTAIN’S WAFERS® CRACKER SANDWICHES</t>
  </si>
  <si>
    <t>LANCE® JALAPEÑO CHEDDAR ON CAPTAIN’S WAFERS® CRACKER SANDWICHES</t>
  </si>
  <si>
    <t>LANCE® MALT™ CRACKER SANDWICHES with peanut butter</t>
  </si>
  <si>
    <t>LANCE® NIP CHEE™ CRACKER SANDWICHES with cheddar cheese</t>
  </si>
  <si>
    <t>LANCE® REDUCED FAT TOASTCHEE®CRACKER SANDWICHES with peanut butter</t>
  </si>
  <si>
    <t>LANCE® TOASTY™ CHEDDAR CRACKER SANDWICHES</t>
  </si>
  <si>
    <t>LANCE® TOASTY™ CRACKER SANDWICHES with peanut butter</t>
  </si>
  <si>
    <t>LANCE® WHOLE GRAIN CHEDDAR CRACKER SANDWICHES</t>
  </si>
  <si>
    <t>Saltines</t>
  </si>
  <si>
    <t>Choc-O Lunch Cookie Sandiches - Chocolate Crème</t>
  </si>
  <si>
    <t>Cracker Sandwiches - Whole Grain with Real Peanut Butter</t>
  </si>
  <si>
    <t>LANCE® PEANUT BUTTER ON WHOLE GRAIN CRACKER SANDWICHES</t>
  </si>
  <si>
    <t>LANCE® SHARP CHEDDAR ON WHOLE GRAIN CRACKER SANDWICHES</t>
  </si>
  <si>
    <t>LANCE® TOASTCHEE® CRACKER SANDWICHES with peanut butter</t>
  </si>
  <si>
    <t xml:space="preserve">Lance </t>
  </si>
  <si>
    <t>Van-O Lunch Cookie Sandwiches - Vanilla Crème</t>
  </si>
  <si>
    <t>Lays</t>
  </si>
  <si>
    <t>Oven Baked Barbecue</t>
  </si>
  <si>
    <t>Oven Baked Original</t>
  </si>
  <si>
    <t>Lay's</t>
  </si>
  <si>
    <t>Barbecue Potato Chips</t>
  </si>
  <si>
    <t>Cheddar and Sour Cream Potato Chips</t>
  </si>
  <si>
    <t>Cheetos - Crunchy Cheese Flavored</t>
  </si>
  <si>
    <t>Classic Potato Chip Singles</t>
  </si>
  <si>
    <t>Classic Potato Chips</t>
  </si>
  <si>
    <t>Funyuns - Onion Favored Rings</t>
  </si>
  <si>
    <t>Honey Barbecue Potato Chips</t>
  </si>
  <si>
    <t>Kettle Cooked 40% Less Fat Cream Cheese and Chive Flavored Potato Chips</t>
  </si>
  <si>
    <t>Kettle Cooked 40% Less Fat Jalapeño Cheddar Flavored Potato Chips</t>
  </si>
  <si>
    <t>Kettle Cooked 40% Less Fat Original Potato Chips</t>
  </si>
  <si>
    <t>Kettle Cooked Original Potato Chips</t>
  </si>
  <si>
    <t>Lightly Salted Potato Chips</t>
  </si>
  <si>
    <t>Oven Baked Barbecue Potato Chips</t>
  </si>
  <si>
    <t>Oven Baked Original Potato Chips</t>
  </si>
  <si>
    <t>Oven Baked Sour Cream and Onion Potato Chips</t>
  </si>
  <si>
    <t xml:space="preserve">Ruffles - Cheddar and Sour Cream </t>
  </si>
  <si>
    <t>Salt and Vinegar Potato Chips</t>
  </si>
  <si>
    <t>Simply Sea Salted Thick Cut Potato Chips</t>
  </si>
  <si>
    <t>Sour Cream and Onion Potato Chips</t>
  </si>
  <si>
    <t>Sunchips French Onion</t>
  </si>
  <si>
    <t>Wavy Lightly Salted Potato Chips</t>
  </si>
  <si>
    <t>Wavy Original Potato Chips</t>
  </si>
  <si>
    <t>Mars</t>
  </si>
  <si>
    <t>M&amp;M - Crispy</t>
  </si>
  <si>
    <t>Snickers Marathon Crunch Multigrain</t>
  </si>
  <si>
    <t>Snickers Marathon Crunchy Chocolate Crisp</t>
  </si>
  <si>
    <t>Snickers Marathon Energy Honey Toasted Almon</t>
  </si>
  <si>
    <t>3 Musketeers</t>
  </si>
  <si>
    <t>Combos Baked Snacks Pizzaria Pretzel</t>
  </si>
  <si>
    <t>M&amp;M - Original</t>
  </si>
  <si>
    <t>M&amp;M - Peanut</t>
  </si>
  <si>
    <t>M&amp;M - Peanut Butter</t>
  </si>
  <si>
    <t xml:space="preserve">Milky Way </t>
  </si>
  <si>
    <t>Snickers</t>
  </si>
  <si>
    <t>Snickers Marathon Energy Chocolaty Peanut</t>
  </si>
  <si>
    <t>Twix</t>
  </si>
  <si>
    <t>McKee</t>
  </si>
  <si>
    <t>Fieldstone Apple Cinnamon Fruit &amp; Grain Bars</t>
  </si>
  <si>
    <t>Fieldstone Fig Bars</t>
  </si>
  <si>
    <t>Fieldstone Original Granola Sleeve</t>
  </si>
  <si>
    <t>Fieldstone Strawberry Fruit &amp; Grain Bars</t>
  </si>
  <si>
    <t>Fieldstone Totally Apple Cinnamon Bars</t>
  </si>
  <si>
    <t>McKee - Little Debbie</t>
  </si>
  <si>
    <t>Nutty Bar</t>
  </si>
  <si>
    <t>Oatmeal Crème Pie</t>
  </si>
  <si>
    <t>Medora Snacks</t>
  </si>
  <si>
    <t>PopCorners Caramel</t>
  </si>
  <si>
    <t>PopCorners Cheesy Jalapeno</t>
  </si>
  <si>
    <t>PopCorners Kettle</t>
  </si>
  <si>
    <t>PopCorners Sea Salt</t>
  </si>
  <si>
    <t>Mondelez</t>
  </si>
  <si>
    <t>100 CALORIE PACKS CHIPS AHOY! Baked Choco</t>
  </si>
  <si>
    <t>100 CALORIE PACKS HONEY MAID BAKED SNAC</t>
  </si>
  <si>
    <t>100 CALORIE PACKS LORNA DOONE Cookie Cris</t>
  </si>
  <si>
    <t>100 CALORIE PACKS OREO Baked Chocolate Wa</t>
  </si>
  <si>
    <t>100 CALORIE PACKS RITZ Baked Snacks SNACK</t>
  </si>
  <si>
    <t>100 CALORIE PACKS WHEAT THINS TOASTED CH</t>
  </si>
  <si>
    <t>BelVita Soft Baked Mixed Berry Single Serve</t>
  </si>
  <si>
    <t>BelVita Soft Baked Oats &amp; Chocolate Single Serv</t>
  </si>
  <si>
    <t>Honey Maid Lil’ Squares</t>
  </si>
  <si>
    <t>NEWTONS FRUIT CRISPS SNACKS MIXED BERRY</t>
  </si>
  <si>
    <t>TEDDY GRAHAMS Graham Snacks CHOCOLATE</t>
  </si>
  <si>
    <t>TEDDY GRAHAMS Graham Snacks CINNAMON</t>
  </si>
  <si>
    <t>BelVita Blueberry Breakfast Biscuit</t>
  </si>
  <si>
    <t>BelVita Golden Oat Breakfast Biscuit</t>
  </si>
  <si>
    <t>Mr. Freshley's</t>
  </si>
  <si>
    <t>Chocolate Cupcakes</t>
  </si>
  <si>
    <t>Mr. Nature</t>
  </si>
  <si>
    <t>Oriental Mix</t>
  </si>
  <si>
    <t>Mrs. Freshley's</t>
  </si>
  <si>
    <t>Jelly Swirl Honey Bun</t>
  </si>
  <si>
    <t>Texas Cinnamon Roll</t>
  </si>
  <si>
    <t xml:space="preserve">Mrs. Freshley's </t>
  </si>
  <si>
    <t>Chocolate Pie</t>
  </si>
  <si>
    <t>Mrs. May's</t>
  </si>
  <si>
    <t>POM-RASPBERRY CRUNCH</t>
  </si>
  <si>
    <t>TROPICAL TRIO BAR</t>
  </si>
  <si>
    <t>Nabisco</t>
  </si>
  <si>
    <t>Nutter Butter</t>
  </si>
  <si>
    <t>Nature Valley</t>
  </si>
  <si>
    <t>Crunchy - Oats 'n Honey</t>
  </si>
  <si>
    <t>Greek Yogurt Protein - Mixed Berry</t>
  </si>
  <si>
    <t>Protein - Peanut Butter Dark Chocolate</t>
  </si>
  <si>
    <t>Soft Baked Oatmeal Squares - Cinnamon Brown Sugar</t>
  </si>
  <si>
    <t>Sweet &amp; Salty Nut - Peanut</t>
  </si>
  <si>
    <t>Trail Mix -  Fruit 'n Nut</t>
  </si>
  <si>
    <t>Nature's Bakery</t>
  </si>
  <si>
    <t>Blueberry Fig Bar</t>
  </si>
  <si>
    <t>Raspberry Fig Bar</t>
  </si>
  <si>
    <t>Nestle</t>
  </si>
  <si>
    <t>Crunch Candy Bar</t>
  </si>
  <si>
    <t>Kit Kat Bar (four pack)</t>
  </si>
  <si>
    <t>Kit Kat Extra Crispy</t>
  </si>
  <si>
    <t>Baby Ruth</t>
  </si>
  <si>
    <t>Butterfinger</t>
  </si>
  <si>
    <t>Nugo</t>
  </si>
  <si>
    <t>Nugo Chocolate Trail Mix Bar</t>
  </si>
  <si>
    <t>Nugo Dark Chocolate Chip</t>
  </si>
  <si>
    <t>Nugo Dark Chocolate Mocha Bar</t>
  </si>
  <si>
    <t>Pepperidge Farm</t>
  </si>
  <si>
    <t>100 Calorie Cheddar Goldfish made with Whole</t>
  </si>
  <si>
    <t>Baked Naturals Cracker Chips/Multi-grain</t>
  </si>
  <si>
    <t>Goldfish Snacks - Cheddar Backed Scnack Crackers</t>
  </si>
  <si>
    <t>Popchips</t>
  </si>
  <si>
    <t>Popchips BBQ</t>
  </si>
  <si>
    <t>Popchips Original</t>
  </si>
  <si>
    <t>Popchips Sea Salt &amp; Vinegar</t>
  </si>
  <si>
    <t>Popcorn Indiana</t>
  </si>
  <si>
    <t>Chipins Sea Salt</t>
  </si>
  <si>
    <t>Chipins White Cheddar</t>
  </si>
  <si>
    <t>Fit Olive Oil Popcorn</t>
  </si>
  <si>
    <t>Fit Real Butter Popcorn</t>
  </si>
  <si>
    <t>Fit Sea Salt Popcorn</t>
  </si>
  <si>
    <t>Movie Theater Buttter Popcorn</t>
  </si>
  <si>
    <t>Original Kettlecorn</t>
  </si>
  <si>
    <t>Powerbar (Nestle)</t>
  </si>
  <si>
    <t>PBar Prfrm Choc 2.29oz</t>
  </si>
  <si>
    <t>PBar PrfrmChocPB 2.29oz</t>
  </si>
  <si>
    <t>Quaker</t>
  </si>
  <si>
    <t>Chewy - Dipps - Chocolate Chip</t>
  </si>
  <si>
    <t>Chewy - Low Fat Chocolate Chip</t>
  </si>
  <si>
    <t>Chewy - Peanut Butter Chocolate Chip</t>
  </si>
  <si>
    <t>Roberts American Gourmet</t>
  </si>
  <si>
    <t>Pirate's Booty*</t>
  </si>
  <si>
    <t>Sensible Portions</t>
  </si>
  <si>
    <t>Garden Veggie Chips - Sea Salt</t>
  </si>
  <si>
    <t>Snak King</t>
  </si>
  <si>
    <t>The Whole Earth Kettle Corn</t>
  </si>
  <si>
    <t>The Whole Earth Multigrain Chips - Spicy Nacho</t>
  </si>
  <si>
    <t>TWE Multigrain Chips w/Sea Salt</t>
  </si>
  <si>
    <t>Snikiddy</t>
  </si>
  <si>
    <t>Grilled Cheese Puffs</t>
  </si>
  <si>
    <t>Snikiddy Fries Baked Cheddar Fries</t>
  </si>
  <si>
    <t>Snikiddy Fries Baked Southwest Cheddar Fries</t>
  </si>
  <si>
    <t xml:space="preserve">Snyder's of Hanover </t>
  </si>
  <si>
    <t>Mini Pretzels (Fat Free - All Natural)</t>
  </si>
  <si>
    <t>Snyder's-Lance</t>
  </si>
  <si>
    <t>Gluten Free 100 Calorie Pack</t>
  </si>
  <si>
    <t>Honey Mustard &amp; Onion Nibbler</t>
  </si>
  <si>
    <t>Mini Pretzels</t>
  </si>
  <si>
    <t>Olde Tyme Pretzels</t>
  </si>
  <si>
    <t>Stella D’oro Margherite</t>
  </si>
  <si>
    <t>Stella D’oro Original Breakfast Treats</t>
  </si>
  <si>
    <t>Sun Chips</t>
  </si>
  <si>
    <t>French Onion</t>
  </si>
  <si>
    <t>Harvest Cheddar</t>
  </si>
  <si>
    <t>Original</t>
  </si>
  <si>
    <t xml:space="preserve">Sun Chips </t>
  </si>
  <si>
    <t>Garden Salsa</t>
  </si>
  <si>
    <t>Sunshine</t>
  </si>
  <si>
    <t>Cheez-It</t>
  </si>
  <si>
    <t>Cheez-It - White Cheddar</t>
  </si>
  <si>
    <t xml:space="preserve">Wise </t>
  </si>
  <si>
    <t>All Natural Potato Chips</t>
  </si>
  <si>
    <t>Original Butter Popcorn</t>
  </si>
  <si>
    <t>Wrigley</t>
  </si>
  <si>
    <t>Skittles - Original</t>
  </si>
  <si>
    <t>Auto-populates</t>
  </si>
  <si>
    <t>Fill in these columns</t>
  </si>
  <si>
    <t>These columns will auto-populate</t>
  </si>
  <si>
    <t>Total Calories  Per Package</t>
  </si>
  <si>
    <t>Total Fat (g) Per Package</t>
  </si>
  <si>
    <t>Total Fat (% Calories) Per Package</t>
  </si>
  <si>
    <t>Sat Fat (g) Per Package</t>
  </si>
  <si>
    <t>Sat Fat (% Calories) Per Package</t>
  </si>
  <si>
    <t>Trans Fat (g) Per Package</t>
  </si>
  <si>
    <t>Sodium (mg) Per Package</t>
  </si>
  <si>
    <t>Sugar (g) Per Package</t>
  </si>
  <si>
    <t>Sugar (% Calories) Per Package</t>
  </si>
  <si>
    <t>Sugar (% Weight) Per Package</t>
  </si>
  <si>
    <t>Drake's Apple Fruit Pies</t>
  </si>
  <si>
    <t>Cheese Sandwich Crackers with Cheddar Cheese</t>
  </si>
  <si>
    <t>Cheetos Flamin' Hot Crunchy Cheese</t>
  </si>
  <si>
    <t>&lt;1</t>
  </si>
  <si>
    <t>Chester's Flamin' Hot Fries</t>
  </si>
  <si>
    <t>Munchies Flamin' Hot Snack Mix</t>
  </si>
  <si>
    <t xml:space="preserve">Funyuns Flamin' Hot Onion Snacks </t>
  </si>
  <si>
    <t>Cheetos Crunchy Flamin' Hot with Limon</t>
  </si>
  <si>
    <t>Original Pringles</t>
  </si>
  <si>
    <t>Sour Cream &amp; Onion Pringles</t>
  </si>
  <si>
    <t>Cheddar Cheese Pringles</t>
  </si>
  <si>
    <t>Wise</t>
  </si>
  <si>
    <t>Honey BBQ Potato Chips</t>
  </si>
  <si>
    <t>Dipsy Doodles Corn Snacks</t>
  </si>
  <si>
    <t>Cheez Doodles Puffed Cheese</t>
  </si>
  <si>
    <t>Cheez Doodles Crunchy Cheese</t>
  </si>
  <si>
    <t>Peter Paul</t>
  </si>
  <si>
    <t>Almond Joy</t>
  </si>
  <si>
    <t>York Peppermint Pattie</t>
  </si>
  <si>
    <t>HEATH Toffee Bar</t>
  </si>
  <si>
    <t>100 Grand Bar</t>
  </si>
  <si>
    <t>Skinny Cow</t>
  </si>
  <si>
    <t xml:space="preserve">Dreamy Clusters Candy </t>
  </si>
  <si>
    <t>Heavenly Crisp Candy Bar</t>
  </si>
  <si>
    <t>Divine Filled Chocolates</t>
  </si>
  <si>
    <t>Dark Chocolate Dreamy Clusters</t>
  </si>
  <si>
    <t>Peanut Butter Heavenly Crisp Candy Bar</t>
  </si>
  <si>
    <t>Annie's</t>
  </si>
  <si>
    <t>Cheddar Bunnies</t>
  </si>
  <si>
    <t>BelVita Cranberry Orange Breakfast Biscuits</t>
  </si>
  <si>
    <t>BelVita Chocolate Breakfast Biscuits</t>
  </si>
  <si>
    <t>BelVita Soft Baked Cinnamon</t>
  </si>
  <si>
    <t>BelVita Soft Baked Banana Bread</t>
  </si>
  <si>
    <t>BelVita Cinnamon Brown Sugar Breakfast Biscuits</t>
  </si>
  <si>
    <t>BelVita Chocolate Bites</t>
  </si>
  <si>
    <t>BelVita Mixed Berry Bites</t>
  </si>
  <si>
    <t>Fruit By the Foot Berry Tie-Die</t>
  </si>
  <si>
    <t>Fruit By the Foot Strawberry</t>
  </si>
  <si>
    <t>Peanut Butter Chocolate Chip Larabar Mini</t>
  </si>
  <si>
    <t>Chocolate Chip Cookie Dough Larabar Mini</t>
  </si>
  <si>
    <t>General Mills-Cascadian Farm</t>
  </si>
  <si>
    <t>Crunchy Oats &amp; Cocoa Granola Bars</t>
  </si>
  <si>
    <t>Crunchy Oats &amp; Honey Granola Bars</t>
  </si>
  <si>
    <t>Crunchy Peaunt Butter Granola Bars</t>
  </si>
  <si>
    <t>Fig Newtons</t>
  </si>
  <si>
    <t>Strawberry Newtons</t>
  </si>
  <si>
    <t>Sour Patch Kids</t>
  </si>
  <si>
    <t>Wonderful</t>
  </si>
  <si>
    <t>Almonds Roasted &amp; Salted</t>
  </si>
  <si>
    <t>Planter's</t>
  </si>
  <si>
    <t>Nut-rition Heart Healthy Mix</t>
  </si>
  <si>
    <t>Salted Peanuts</t>
  </si>
  <si>
    <t>BelVita Snack Pack Blueberry</t>
  </si>
  <si>
    <t>Belvita Snack Pack Chocolate</t>
  </si>
  <si>
    <t>Veggie Straws Sea Salt</t>
  </si>
  <si>
    <t>SkinnyPop</t>
  </si>
  <si>
    <t>SkinnyPop White Cheddar Popcorn</t>
  </si>
  <si>
    <t>Compliant</t>
  </si>
  <si>
    <t>SkinnyPop Sweet and Salty Kettle</t>
  </si>
  <si>
    <t>Materne</t>
  </si>
  <si>
    <t>GoGo Sqeez Fruit &amp; Veggie Boulder Berry</t>
  </si>
  <si>
    <t>Mac's</t>
  </si>
  <si>
    <t>Mac's Barbeque Flavored Pork Rinds</t>
  </si>
  <si>
    <t>Popcorners</t>
  </si>
  <si>
    <t>Flex Energy-Packed Protein Crisps Barbecue</t>
  </si>
  <si>
    <t>Nutter Puffs</t>
  </si>
  <si>
    <t>Nature Valley Crunchy Granola Oats &amp; Peanut Butter Snack Pack</t>
  </si>
  <si>
    <t>Link Snacks</t>
  </si>
  <si>
    <t>Jack Link's Meat Snacks Tender Bites Teriyaki Beef Steak</t>
  </si>
  <si>
    <t>Cheez-It Snap'd Cheddar Sour Cream &amp; Onion</t>
  </si>
  <si>
    <t>SunChips</t>
  </si>
  <si>
    <t>Veggie Harvest</t>
  </si>
  <si>
    <t>Coca-Cola</t>
  </si>
  <si>
    <t>Diet Coke (can)</t>
  </si>
  <si>
    <t>Diet Coke (bottle)</t>
  </si>
  <si>
    <t>Diet Dr. Pepper (can)</t>
  </si>
  <si>
    <t>Diet Dr. Pepper (bottle)</t>
  </si>
  <si>
    <t>Diet Sprite</t>
  </si>
  <si>
    <t>Coke Zero Orange Vanilla</t>
  </si>
  <si>
    <t>Coke Zero</t>
  </si>
  <si>
    <t>Pepsico</t>
  </si>
  <si>
    <t>Diet 7Up</t>
  </si>
  <si>
    <t>Diet Mountain Dew (can)</t>
  </si>
  <si>
    <t>BodyArmor</t>
  </si>
  <si>
    <t>Lyte Sports Drink Orange Citrus</t>
  </si>
  <si>
    <t>Lyte Sports Drink Blueberry Pomegranate</t>
  </si>
  <si>
    <t>Lipton</t>
  </si>
  <si>
    <t>Diet Green Iced Tea with Citrus</t>
  </si>
  <si>
    <t>Dole</t>
  </si>
  <si>
    <t>100% Apple Juice</t>
  </si>
  <si>
    <t>Fairlife</t>
  </si>
  <si>
    <t>YUP! Chocolate</t>
  </si>
  <si>
    <t>Sunkist</t>
  </si>
  <si>
    <t>Diet Sunkist</t>
  </si>
  <si>
    <t>Diet Mountain Dew (bottle)</t>
  </si>
  <si>
    <r>
      <t xml:space="preserve">Fruit/Yogurt - </t>
    </r>
    <r>
      <rPr>
        <b/>
        <sz val="10"/>
        <color theme="1"/>
        <rFont val="Calibri"/>
        <family val="2"/>
        <scheme val="minor"/>
      </rPr>
      <t>Excempt from Sugar Limit (Assumes low added sugar)</t>
    </r>
  </si>
  <si>
    <t>Bare Fruit</t>
  </si>
  <si>
    <t>Cherry/Banana</t>
  </si>
  <si>
    <t>Mango/ Pineapple</t>
  </si>
  <si>
    <t>Raisins</t>
  </si>
  <si>
    <t>Stretch Island Fruit Co.™ Fruit Strip Autumn Apple</t>
  </si>
  <si>
    <t>Stretch Island Fruit Co.™ Fruit Strip Harvest Grape</t>
  </si>
  <si>
    <t>Fruit Mix</t>
  </si>
  <si>
    <t>APPLE FREEZE DRIED FRUIT CHIPS</t>
  </si>
  <si>
    <t>PINEAPPLE FREEZE DRIED FRUIT CHIPS</t>
  </si>
  <si>
    <t>STRAWBERRY FRUIT CHIPS</t>
  </si>
  <si>
    <t>Peeled Snacks Inc.</t>
  </si>
  <si>
    <t>Apple-2-the-Core Peeled (1.23oz)</t>
  </si>
  <si>
    <t>Much-Ado-About-Mango Peeled (1.4oz)</t>
  </si>
  <si>
    <t>Add Your Own Fruit/Yogurt</t>
  </si>
  <si>
    <r>
      <t xml:space="preserve">Nuts/Seeds - </t>
    </r>
    <r>
      <rPr>
        <b/>
        <sz val="10"/>
        <color theme="1"/>
        <rFont val="Calibri"/>
        <family val="2"/>
        <scheme val="minor"/>
      </rPr>
      <t>Excempt from Fat Limits (Assumes low added fat)</t>
    </r>
  </si>
  <si>
    <t>Blue Diamond</t>
  </si>
  <si>
    <t>Blue Diamond Whole Natural Almonds</t>
  </si>
  <si>
    <t>Almonds  (exempt from fat criteria due to Fiber, Vitamin E and better fat content)</t>
  </si>
  <si>
    <t>Salted Cashews  (exempt from fat criteria due to Fiber, Vitamin E and better fat content)</t>
  </si>
  <si>
    <t>Salted Peanuts  (exempt from fat criteria due to Fiber, Vitamin E and better fat content)</t>
  </si>
  <si>
    <t>Salted Almonds (exempt from fat criteria due to, Fiber, Vitamin E and better fat content)</t>
  </si>
  <si>
    <t>Salted Cashews (exempt from fat criteria due to Fiber, Vitamin E and better fat content)</t>
  </si>
  <si>
    <t>Salted Peanuts (exempt from fat criteria due to Fiber, Vitamin E and better fat content)</t>
  </si>
  <si>
    <t>Planters</t>
  </si>
  <si>
    <t>Honey Roasted Peanuts</t>
  </si>
  <si>
    <t>Salted Cashews</t>
  </si>
  <si>
    <t>Add Your Own Nuts/Seeds</t>
  </si>
  <si>
    <r>
      <t xml:space="preserve">Trail Mixes - </t>
    </r>
    <r>
      <rPr>
        <b/>
        <sz val="10"/>
        <color theme="1"/>
        <rFont val="Calibri"/>
        <family val="2"/>
        <scheme val="minor"/>
      </rPr>
      <t>Excempt from Fat and Sugar Limits (Assumes low added fat and sugar)</t>
    </r>
  </si>
  <si>
    <t>Mango Pineapple Trail Mix (Unsalted)</t>
  </si>
  <si>
    <t>Original Unsalted Trail Mix (exempt from fat criteria due to Fiber, Vitamin E and better fat content)</t>
  </si>
  <si>
    <t>Kar's</t>
  </si>
  <si>
    <t>Sweet 'N Salty Mix (Trail Mix)</t>
  </si>
  <si>
    <t>Happy Trail Mix</t>
  </si>
  <si>
    <t>Unsalted Trail Mix (exempt from fat criteria due to Fiber, Vitamin E and better fat content)</t>
  </si>
  <si>
    <t>Add Your Own Trail Mixes</t>
  </si>
  <si>
    <t>Fat/Sat</t>
  </si>
  <si>
    <t>Trans</t>
  </si>
  <si>
    <t>Sodium*</t>
  </si>
  <si>
    <t>Milligrams</t>
  </si>
  <si>
    <t>% Calories</t>
  </si>
  <si>
    <t>% Weight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</si>
</sst>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
  </numFmts>
  <fonts count="19">
    <font>
      <sz val="11"/>
      <color theme="1"/>
      <name val="Calibri"/>
      <family val="2"/>
      <scheme val="minor"/>
    </font>
    <font>
      <sz val="11"/>
      <color theme="1"/>
      <name val="Calibri"/>
      <family val="2"/>
      <scheme val="minor"/>
    </font>
    <font>
      <sz val="8"/>
      <name val="Calibri"/>
      <family val="2"/>
      <scheme val="minor"/>
    </font>
    <font>
      <sz val="8"/>
      <color rgb="FF333333"/>
      <name val="Calibri"/>
      <family val="2"/>
      <scheme val="minor"/>
    </font>
    <font>
      <sz val="8"/>
      <color theme="1"/>
      <name val="Calibri"/>
      <family val="2"/>
      <scheme val="minor"/>
    </font>
    <font>
      <b/>
      <sz val="12"/>
      <color theme="1"/>
      <name val="Calibri"/>
      <family val="2"/>
      <scheme val="minor"/>
    </font>
    <font>
      <u/>
      <sz val="11"/>
      <color theme="10"/>
      <name val="Calibri"/>
      <family val="2"/>
      <scheme val="minor"/>
    </font>
    <font>
      <b/>
      <sz val="9"/>
      <color indexed="81"/>
      <name val="Tahoma"/>
      <family val="2"/>
    </font>
    <font>
      <b/>
      <sz val="14"/>
      <color theme="1"/>
      <name val="Calibri"/>
      <family val="2"/>
      <scheme val="minor"/>
    </font>
    <font>
      <b/>
      <sz val="18"/>
      <color theme="1"/>
      <name val="Calibri"/>
      <family val="2"/>
      <scheme val="minor"/>
    </font>
    <font>
      <b/>
      <sz val="11"/>
      <color theme="0"/>
      <name val="Calibri"/>
      <family val="2"/>
      <scheme val="minor"/>
    </font>
    <font>
      <b/>
      <sz val="10"/>
      <color theme="1"/>
      <name val="Calibri"/>
      <family val="2"/>
      <scheme val="minor"/>
    </font>
    <font>
      <b/>
      <sz val="14"/>
      <name val="Calibri"/>
      <family val="2"/>
      <scheme val="minor"/>
    </font>
    <font>
      <b/>
      <sz val="8"/>
      <color theme="0"/>
      <name val="Calibri"/>
      <family val="2"/>
      <scheme val="minor"/>
    </font>
    <font>
      <b/>
      <sz val="10"/>
      <color theme="0"/>
      <name val="Calibri"/>
      <family val="2"/>
      <scheme val="minor"/>
    </font>
    <font>
      <b/>
      <sz val="9"/>
      <color theme="0"/>
      <name val="Calibri"/>
      <family val="2"/>
      <scheme val="minor"/>
    </font>
    <font>
      <u/>
      <sz val="10"/>
      <color theme="8" tint="-0.249977111117893"/>
      <name val="Calibri"/>
      <family val="2"/>
      <scheme val="minor"/>
    </font>
    <font>
      <b/>
      <sz val="9"/>
      <color rgb="FF000000"/>
      <name val="Tahoma"/>
      <family val="2"/>
    </font>
    <font>
      <sz val="11"/>
      <color rgb="FF000000"/>
      <name val="Calibri"/>
    </font>
  </fonts>
  <fills count="5">
    <fill>
      <patternFill patternType="none"/>
    </fill>
    <fill>
      <patternFill patternType="gray125"/>
    </fill>
    <fill>
      <patternFill patternType="solid">
        <fgColor theme="8" tint="0.79998168889431442"/>
        <bgColor indexed="64"/>
      </patternFill>
    </fill>
    <fill>
      <patternFill patternType="solid">
        <fgColor theme="8" tint="0.79998168889431442"/>
        <bgColor theme="8" tint="0.79998168889431442"/>
      </patternFill>
    </fill>
    <fill>
      <patternFill patternType="solid">
        <fgColor theme="8" tint="-0.249977111117893"/>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theme="8" tint="0.39997558519241921"/>
      </right>
      <top style="thin">
        <color indexed="64"/>
      </top>
      <bottom style="thin">
        <color indexed="64"/>
      </bottom>
      <diagonal/>
    </border>
    <border>
      <left style="thin">
        <color theme="8" tint="0.39997558519241921"/>
      </left>
      <right style="thin">
        <color indexed="64"/>
      </right>
      <top style="thin">
        <color indexed="64"/>
      </top>
      <bottom/>
      <diagonal/>
    </border>
    <border>
      <left style="thin">
        <color indexed="64"/>
      </left>
      <right/>
      <top/>
      <bottom style="thin">
        <color indexed="64"/>
      </bottom>
      <diagonal/>
    </border>
    <border>
      <left/>
      <right style="thin">
        <color theme="8" tint="0.39997558519241921"/>
      </right>
      <top style="thin">
        <color indexed="64"/>
      </top>
      <bottom/>
      <diagonal/>
    </border>
    <border>
      <left style="thin">
        <color indexed="64"/>
      </left>
      <right/>
      <top style="thin">
        <color indexed="64"/>
      </top>
      <bottom style="thin">
        <color theme="8" tint="0.39997558519241921"/>
      </bottom>
      <diagonal/>
    </border>
    <border>
      <left style="thin">
        <color indexed="64"/>
      </left>
      <right style="thin">
        <color indexed="64"/>
      </right>
      <top style="thin">
        <color indexed="64"/>
      </top>
      <bottom style="thin">
        <color theme="8" tint="0.39997558519241921"/>
      </bottom>
      <diagonal/>
    </border>
    <border>
      <left/>
      <right/>
      <top style="thin">
        <color theme="8" tint="0.39997558519241921"/>
      </top>
      <bottom style="thin">
        <color theme="8" tint="0.39997558519241921"/>
      </bottom>
      <diagonal/>
    </border>
    <border>
      <left/>
      <right style="thin">
        <color theme="8" tint="0.39997558519241921"/>
      </right>
      <top style="thin">
        <color indexed="64"/>
      </top>
      <bottom style="thin">
        <color theme="8" tint="0.39997558519241921"/>
      </bottom>
      <diagonal/>
    </border>
  </borders>
  <cellStyleXfs count="3">
    <xf numFmtId="0" fontId="0" fillId="0" borderId="0"/>
    <xf numFmtId="9" fontId="1" fillId="0" borderId="0" applyFont="0" applyFill="0" applyBorder="0" applyAlignment="0" applyProtection="0"/>
    <xf numFmtId="0" fontId="6" fillId="0" borderId="0" applyNumberFormat="0" applyFill="0" applyBorder="0" applyAlignment="0" applyProtection="0"/>
  </cellStyleXfs>
  <cellXfs count="189">
    <xf numFmtId="0" fontId="0" fillId="0" borderId="0" xfId="0"/>
    <xf numFmtId="0" fontId="4" fillId="2" borderId="1" xfId="0" applyFont="1" applyFill="1" applyBorder="1" applyProtection="1">
      <protection locked="0"/>
    </xf>
    <xf numFmtId="0" fontId="4" fillId="0" borderId="0" xfId="0" applyFont="1" applyBorder="1" applyProtection="1">
      <protection locked="0"/>
    </xf>
    <xf numFmtId="0" fontId="4" fillId="0" borderId="0" xfId="0" applyFont="1" applyFill="1" applyBorder="1" applyProtection="1">
      <protection locked="0"/>
    </xf>
    <xf numFmtId="2" fontId="4" fillId="0" borderId="0" xfId="0" applyNumberFormat="1" applyFont="1" applyFill="1" applyBorder="1" applyProtection="1">
      <protection locked="0"/>
    </xf>
    <xf numFmtId="0" fontId="4" fillId="0" borderId="0" xfId="0" applyFont="1" applyBorder="1" applyAlignment="1" applyProtection="1">
      <alignment wrapText="1"/>
      <protection locked="0"/>
    </xf>
    <xf numFmtId="0" fontId="4" fillId="2" borderId="1" xfId="0" applyNumberFormat="1" applyFont="1" applyFill="1" applyBorder="1" applyProtection="1">
      <protection locked="0"/>
    </xf>
    <xf numFmtId="0" fontId="4" fillId="2" borderId="1" xfId="1" applyNumberFormat="1" applyFont="1" applyFill="1" applyBorder="1" applyProtection="1">
      <protection locked="0"/>
    </xf>
    <xf numFmtId="0" fontId="14" fillId="4" borderId="13" xfId="0" applyFont="1" applyFill="1" applyBorder="1" applyAlignment="1" applyProtection="1">
      <alignment wrapText="1"/>
      <protection locked="0"/>
    </xf>
    <xf numFmtId="0" fontId="14" fillId="4" borderId="9" xfId="0" applyFont="1" applyFill="1" applyBorder="1" applyAlignment="1" applyProtection="1">
      <alignment wrapText="1"/>
      <protection locked="0"/>
    </xf>
    <xf numFmtId="0" fontId="4" fillId="0" borderId="9" xfId="0" applyFont="1" applyFill="1" applyBorder="1" applyProtection="1">
      <protection locked="0"/>
    </xf>
    <xf numFmtId="164" fontId="4" fillId="0" borderId="9" xfId="0" applyNumberFormat="1" applyFont="1" applyFill="1" applyBorder="1" applyProtection="1">
      <protection locked="0"/>
    </xf>
    <xf numFmtId="9" fontId="4" fillId="0" borderId="9" xfId="1" applyNumberFormat="1" applyFont="1" applyFill="1" applyBorder="1" applyProtection="1">
      <protection locked="0"/>
    </xf>
    <xf numFmtId="164" fontId="4" fillId="0" borderId="9" xfId="1" applyNumberFormat="1" applyFont="1" applyFill="1" applyBorder="1" applyProtection="1">
      <protection locked="0"/>
    </xf>
    <xf numFmtId="166" fontId="4" fillId="0" borderId="9" xfId="1" applyNumberFormat="1" applyFont="1" applyFill="1" applyBorder="1" applyProtection="1">
      <protection locked="0"/>
    </xf>
    <xf numFmtId="9" fontId="4" fillId="0" borderId="7" xfId="0" applyNumberFormat="1" applyFont="1" applyFill="1" applyBorder="1" applyProtection="1">
      <protection locked="0"/>
    </xf>
    <xf numFmtId="165" fontId="4" fillId="0" borderId="0" xfId="0" applyNumberFormat="1" applyFont="1" applyFill="1" applyBorder="1" applyProtection="1">
      <protection locked="0"/>
    </xf>
    <xf numFmtId="0" fontId="4" fillId="0" borderId="4" xfId="0" applyFont="1" applyFill="1" applyBorder="1" applyProtection="1">
      <protection locked="0"/>
    </xf>
    <xf numFmtId="0" fontId="2" fillId="0" borderId="9" xfId="0" applyNumberFormat="1" applyFont="1" applyFill="1" applyBorder="1" applyProtection="1">
      <protection locked="0"/>
    </xf>
    <xf numFmtId="2" fontId="2" fillId="0" borderId="9" xfId="0" applyNumberFormat="1" applyFont="1" applyFill="1" applyBorder="1" applyProtection="1">
      <protection locked="0"/>
    </xf>
    <xf numFmtId="1" fontId="2" fillId="0" borderId="9" xfId="0" applyNumberFormat="1" applyFont="1" applyFill="1" applyBorder="1" applyProtection="1">
      <protection locked="0"/>
    </xf>
    <xf numFmtId="0" fontId="4" fillId="3" borderId="8" xfId="0" applyFont="1" applyFill="1" applyBorder="1" applyProtection="1">
      <protection locked="0"/>
    </xf>
    <xf numFmtId="0" fontId="4" fillId="3" borderId="9" xfId="0" applyFont="1" applyFill="1" applyBorder="1" applyProtection="1">
      <protection locked="0"/>
    </xf>
    <xf numFmtId="164" fontId="4" fillId="3" borderId="9" xfId="0" applyNumberFormat="1" applyFont="1" applyFill="1" applyBorder="1" applyProtection="1">
      <protection locked="0"/>
    </xf>
    <xf numFmtId="9" fontId="4" fillId="3" borderId="9" xfId="0" applyNumberFormat="1" applyFont="1" applyFill="1" applyBorder="1" applyProtection="1">
      <protection locked="0"/>
    </xf>
    <xf numFmtId="164" fontId="4" fillId="3" borderId="9" xfId="1" applyNumberFormat="1" applyFont="1" applyFill="1" applyBorder="1" applyProtection="1">
      <protection locked="0"/>
    </xf>
    <xf numFmtId="9" fontId="4" fillId="3" borderId="9" xfId="1" applyNumberFormat="1" applyFont="1" applyFill="1" applyBorder="1" applyProtection="1">
      <protection locked="0"/>
    </xf>
    <xf numFmtId="166" fontId="4" fillId="3" borderId="9" xfId="1" applyNumberFormat="1" applyFont="1" applyFill="1" applyBorder="1" applyProtection="1">
      <protection locked="0"/>
    </xf>
    <xf numFmtId="9" fontId="4" fillId="3" borderId="7" xfId="0" applyNumberFormat="1" applyFont="1" applyFill="1" applyBorder="1" applyProtection="1">
      <protection locked="0"/>
    </xf>
    <xf numFmtId="0" fontId="4" fillId="0" borderId="4" xfId="0" applyFont="1" applyBorder="1" applyProtection="1">
      <protection locked="0"/>
    </xf>
    <xf numFmtId="0" fontId="4" fillId="0" borderId="8" xfId="0" applyFont="1" applyFill="1" applyBorder="1" applyProtection="1">
      <protection locked="0"/>
    </xf>
    <xf numFmtId="0" fontId="4" fillId="0" borderId="9" xfId="0" applyFont="1" applyBorder="1" applyProtection="1">
      <protection locked="0"/>
    </xf>
    <xf numFmtId="164" fontId="4" fillId="0" borderId="9" xfId="0" applyNumberFormat="1" applyFont="1" applyBorder="1" applyProtection="1">
      <protection locked="0"/>
    </xf>
    <xf numFmtId="9" fontId="4" fillId="0" borderId="9" xfId="0" applyNumberFormat="1" applyFont="1" applyBorder="1" applyProtection="1">
      <protection locked="0"/>
    </xf>
    <xf numFmtId="164" fontId="4" fillId="0" borderId="9" xfId="1" applyNumberFormat="1" applyFont="1" applyBorder="1" applyProtection="1">
      <protection locked="0"/>
    </xf>
    <xf numFmtId="9" fontId="4" fillId="0" borderId="9" xfId="1" applyNumberFormat="1" applyFont="1" applyBorder="1" applyProtection="1">
      <protection locked="0"/>
    </xf>
    <xf numFmtId="166" fontId="4" fillId="0" borderId="9" xfId="1" applyNumberFormat="1" applyFont="1" applyBorder="1" applyProtection="1">
      <protection locked="0"/>
    </xf>
    <xf numFmtId="9" fontId="4" fillId="0" borderId="7" xfId="0" applyNumberFormat="1" applyFont="1" applyBorder="1" applyProtection="1">
      <protection locked="0"/>
    </xf>
    <xf numFmtId="0" fontId="2" fillId="0" borderId="9" xfId="0" applyNumberFormat="1" applyFont="1" applyBorder="1" applyProtection="1">
      <protection locked="0"/>
    </xf>
    <xf numFmtId="2" fontId="2" fillId="0" borderId="9" xfId="0" applyNumberFormat="1" applyFont="1" applyBorder="1" applyProtection="1">
      <protection locked="0"/>
    </xf>
    <xf numFmtId="1" fontId="2" fillId="0" borderId="9" xfId="0" applyNumberFormat="1" applyFont="1" applyBorder="1" applyProtection="1">
      <protection locked="0"/>
    </xf>
    <xf numFmtId="0" fontId="2" fillId="3" borderId="9" xfId="0" applyNumberFormat="1" applyFont="1" applyFill="1" applyBorder="1" applyProtection="1">
      <protection locked="0"/>
    </xf>
    <xf numFmtId="2" fontId="2" fillId="3" borderId="9" xfId="0" applyNumberFormat="1" applyFont="1" applyFill="1" applyBorder="1" applyProtection="1">
      <protection locked="0"/>
    </xf>
    <xf numFmtId="1" fontId="2" fillId="3" borderId="9" xfId="0" applyNumberFormat="1" applyFont="1" applyFill="1" applyBorder="1" applyProtection="1">
      <protection locked="0"/>
    </xf>
    <xf numFmtId="164" fontId="2" fillId="0" borderId="9" xfId="0" applyNumberFormat="1" applyFont="1" applyBorder="1" applyProtection="1">
      <protection locked="0"/>
    </xf>
    <xf numFmtId="164" fontId="2" fillId="3" borderId="9" xfId="0" applyNumberFormat="1" applyFont="1" applyFill="1" applyBorder="1" applyProtection="1">
      <protection locked="0"/>
    </xf>
    <xf numFmtId="0" fontId="2" fillId="0" borderId="4" xfId="0" applyNumberFormat="1" applyFont="1" applyBorder="1" applyProtection="1">
      <protection locked="0"/>
    </xf>
    <xf numFmtId="0" fontId="4" fillId="0" borderId="8" xfId="0" applyFont="1" applyBorder="1" applyProtection="1">
      <protection locked="0"/>
    </xf>
    <xf numFmtId="9" fontId="4" fillId="0" borderId="9" xfId="0" applyNumberFormat="1" applyFont="1" applyFill="1" applyBorder="1" applyProtection="1">
      <protection locked="0"/>
    </xf>
    <xf numFmtId="0" fontId="4" fillId="0" borderId="1" xfId="0" applyFont="1" applyFill="1" applyBorder="1" applyProtection="1">
      <protection locked="0"/>
    </xf>
    <xf numFmtId="0" fontId="2" fillId="0" borderId="7" xfId="0" applyNumberFormat="1" applyFont="1" applyFill="1" applyBorder="1" applyProtection="1">
      <protection locked="0"/>
    </xf>
    <xf numFmtId="164" fontId="4" fillId="0" borderId="4" xfId="0" applyNumberFormat="1" applyFont="1" applyFill="1" applyBorder="1" applyProtection="1">
      <protection locked="0"/>
    </xf>
    <xf numFmtId="9" fontId="4" fillId="0" borderId="4" xfId="0" applyNumberFormat="1" applyFont="1" applyFill="1" applyBorder="1" applyProtection="1">
      <protection locked="0"/>
    </xf>
    <xf numFmtId="164" fontId="4" fillId="0" borderId="4" xfId="1" applyNumberFormat="1" applyFont="1" applyFill="1" applyBorder="1" applyProtection="1">
      <protection locked="0"/>
    </xf>
    <xf numFmtId="9" fontId="4" fillId="0" borderId="4" xfId="1" applyNumberFormat="1" applyFont="1" applyFill="1" applyBorder="1" applyProtection="1">
      <protection locked="0"/>
    </xf>
    <xf numFmtId="166" fontId="4" fillId="0" borderId="4" xfId="1" applyNumberFormat="1" applyFont="1" applyFill="1" applyBorder="1" applyProtection="1">
      <protection locked="0"/>
    </xf>
    <xf numFmtId="9" fontId="4" fillId="0" borderId="1" xfId="0" applyNumberFormat="1" applyFont="1" applyFill="1" applyBorder="1" applyProtection="1">
      <protection locked="0"/>
    </xf>
    <xf numFmtId="164" fontId="4" fillId="0" borderId="8" xfId="0" applyNumberFormat="1" applyFont="1" applyFill="1" applyBorder="1" applyProtection="1">
      <protection locked="0"/>
    </xf>
    <xf numFmtId="9" fontId="4" fillId="0" borderId="8" xfId="0" applyNumberFormat="1" applyFont="1" applyFill="1" applyBorder="1" applyProtection="1">
      <protection locked="0"/>
    </xf>
    <xf numFmtId="164" fontId="4" fillId="0" borderId="8" xfId="1" applyNumberFormat="1" applyFont="1" applyFill="1" applyBorder="1" applyProtection="1">
      <protection locked="0"/>
    </xf>
    <xf numFmtId="9" fontId="4" fillId="0" borderId="8" xfId="1" applyFont="1" applyFill="1" applyBorder="1" applyProtection="1">
      <protection locked="0"/>
    </xf>
    <xf numFmtId="166" fontId="4" fillId="0" borderId="0" xfId="1" applyNumberFormat="1" applyFont="1" applyFill="1" applyBorder="1" applyProtection="1">
      <protection locked="0"/>
    </xf>
    <xf numFmtId="9" fontId="4" fillId="0" borderId="0" xfId="0" applyNumberFormat="1" applyFont="1" applyFill="1" applyBorder="1" applyProtection="1">
      <protection locked="0"/>
    </xf>
    <xf numFmtId="164" fontId="4" fillId="0" borderId="0" xfId="0" applyNumberFormat="1" applyFont="1" applyFill="1" applyBorder="1" applyProtection="1">
      <protection locked="0"/>
    </xf>
    <xf numFmtId="164" fontId="4" fillId="0" borderId="0" xfId="1" applyNumberFormat="1" applyFont="1" applyFill="1" applyBorder="1" applyProtection="1">
      <protection locked="0"/>
    </xf>
    <xf numFmtId="9" fontId="4" fillId="0" borderId="0" xfId="1" applyFont="1" applyFill="1" applyBorder="1" applyProtection="1">
      <protection locked="0"/>
    </xf>
    <xf numFmtId="0" fontId="4" fillId="0" borderId="0" xfId="0" applyFont="1" applyBorder="1" applyProtection="1"/>
    <xf numFmtId="0" fontId="4" fillId="0" borderId="0" xfId="0" applyFont="1" applyBorder="1" applyAlignment="1" applyProtection="1">
      <alignment wrapText="1"/>
    </xf>
    <xf numFmtId="0" fontId="10" fillId="4" borderId="1" xfId="0" applyFont="1" applyFill="1" applyBorder="1" applyAlignment="1" applyProtection="1">
      <alignment horizontal="right"/>
    </xf>
    <xf numFmtId="0" fontId="4" fillId="0" borderId="0" xfId="0" applyFont="1" applyBorder="1" applyAlignment="1" applyProtection="1">
      <alignment horizontal="left" indent="2"/>
    </xf>
    <xf numFmtId="0" fontId="4" fillId="0" borderId="0" xfId="0" applyFont="1" applyBorder="1" applyAlignment="1" applyProtection="1"/>
    <xf numFmtId="0" fontId="4" fillId="0" borderId="0" xfId="0" applyFont="1" applyFill="1" applyBorder="1" applyProtection="1"/>
    <xf numFmtId="2" fontId="4" fillId="0" borderId="0" xfId="0" applyNumberFormat="1" applyFont="1" applyFill="1" applyBorder="1" applyProtection="1"/>
    <xf numFmtId="0" fontId="10" fillId="4" borderId="1" xfId="0" applyFont="1" applyFill="1" applyBorder="1" applyProtection="1"/>
    <xf numFmtId="0" fontId="6" fillId="0" borderId="0" xfId="2" applyFill="1" applyBorder="1" applyProtection="1"/>
    <xf numFmtId="0" fontId="14" fillId="4" borderId="9" xfId="0" applyFont="1" applyFill="1" applyBorder="1" applyAlignment="1" applyProtection="1">
      <alignment horizontal="left" wrapText="1"/>
    </xf>
    <xf numFmtId="0" fontId="15" fillId="4" borderId="9" xfId="0" applyFont="1" applyFill="1" applyBorder="1" applyAlignment="1" applyProtection="1">
      <alignment horizontal="left" wrapText="1"/>
    </xf>
    <xf numFmtId="0" fontId="15" fillId="4" borderId="7" xfId="0" applyFont="1" applyFill="1" applyBorder="1" applyAlignment="1" applyProtection="1">
      <alignment horizontal="left" wrapText="1"/>
    </xf>
    <xf numFmtId="0" fontId="4" fillId="0" borderId="0" xfId="0" applyFont="1" applyFill="1" applyBorder="1" applyAlignment="1" applyProtection="1">
      <alignment horizontal="left" wrapText="1"/>
    </xf>
    <xf numFmtId="0" fontId="4" fillId="2" borderId="1" xfId="0" applyFont="1" applyFill="1" applyBorder="1" applyAlignment="1" applyProtection="1">
      <alignment horizontal="left" wrapText="1"/>
    </xf>
    <xf numFmtId="0" fontId="4" fillId="0" borderId="0" xfId="0" applyFont="1" applyFill="1" applyBorder="1" applyAlignment="1" applyProtection="1">
      <alignment wrapText="1"/>
    </xf>
    <xf numFmtId="2" fontId="4" fillId="0" borderId="0" xfId="0" applyNumberFormat="1" applyFont="1" applyFill="1" applyBorder="1" applyAlignment="1" applyProtection="1">
      <alignment wrapText="1"/>
    </xf>
    <xf numFmtId="0" fontId="4" fillId="0" borderId="1" xfId="0" applyFont="1" applyFill="1" applyBorder="1" applyAlignment="1" applyProtection="1">
      <alignment wrapText="1"/>
    </xf>
    <xf numFmtId="0" fontId="15" fillId="4" borderId="9" xfId="0" applyFont="1" applyFill="1" applyBorder="1" applyAlignment="1" applyProtection="1">
      <alignment wrapText="1"/>
    </xf>
    <xf numFmtId="0" fontId="15" fillId="4" borderId="7" xfId="0" applyFont="1" applyFill="1" applyBorder="1" applyAlignment="1" applyProtection="1">
      <alignment wrapText="1"/>
    </xf>
    <xf numFmtId="0" fontId="4" fillId="4" borderId="0" xfId="0" applyFont="1" applyFill="1" applyBorder="1" applyAlignment="1" applyProtection="1">
      <alignment wrapText="1"/>
    </xf>
    <xf numFmtId="0" fontId="4" fillId="4" borderId="1" xfId="0" applyFont="1" applyFill="1" applyBorder="1" applyAlignment="1" applyProtection="1">
      <alignment wrapText="1"/>
    </xf>
    <xf numFmtId="0" fontId="4" fillId="0" borderId="13" xfId="0" applyFont="1" applyFill="1" applyBorder="1" applyProtection="1"/>
    <xf numFmtId="0" fontId="4" fillId="0" borderId="9" xfId="0" applyFont="1" applyFill="1" applyBorder="1" applyProtection="1"/>
    <xf numFmtId="2" fontId="4" fillId="0" borderId="9" xfId="0" applyNumberFormat="1" applyFont="1" applyFill="1" applyBorder="1" applyProtection="1"/>
    <xf numFmtId="164" fontId="4" fillId="0" borderId="9" xfId="0" applyNumberFormat="1" applyFont="1" applyFill="1" applyBorder="1" applyProtection="1"/>
    <xf numFmtId="9" fontId="4" fillId="0" borderId="9" xfId="1" applyNumberFormat="1" applyFont="1" applyFill="1" applyBorder="1" applyProtection="1"/>
    <xf numFmtId="164" fontId="4" fillId="0" borderId="9" xfId="1" applyNumberFormat="1" applyFont="1" applyFill="1" applyBorder="1" applyProtection="1"/>
    <xf numFmtId="166" fontId="4" fillId="0" borderId="9" xfId="1" applyNumberFormat="1" applyFont="1" applyFill="1" applyBorder="1" applyProtection="1"/>
    <xf numFmtId="9" fontId="4" fillId="0" borderId="7" xfId="0" applyNumberFormat="1" applyFont="1" applyFill="1" applyBorder="1" applyProtection="1"/>
    <xf numFmtId="165" fontId="4" fillId="0" borderId="0" xfId="0" applyNumberFormat="1" applyFont="1" applyFill="1" applyBorder="1" applyProtection="1"/>
    <xf numFmtId="0" fontId="4" fillId="0" borderId="4" xfId="0" applyFont="1" applyFill="1" applyBorder="1" applyProtection="1"/>
    <xf numFmtId="0" fontId="2" fillId="0" borderId="9" xfId="0" applyNumberFormat="1" applyFont="1" applyFill="1" applyBorder="1" applyProtection="1"/>
    <xf numFmtId="2" fontId="2" fillId="0" borderId="9" xfId="0" applyNumberFormat="1" applyFont="1" applyFill="1" applyBorder="1" applyProtection="1"/>
    <xf numFmtId="1" fontId="2" fillId="0" borderId="9" xfId="0" applyNumberFormat="1" applyFont="1" applyFill="1" applyBorder="1" applyProtection="1"/>
    <xf numFmtId="164" fontId="2" fillId="0" borderId="9" xfId="0" applyNumberFormat="1" applyFont="1" applyFill="1" applyBorder="1" applyProtection="1"/>
    <xf numFmtId="0" fontId="2" fillId="0" borderId="4" xfId="0" applyNumberFormat="1" applyFont="1" applyFill="1" applyBorder="1" applyProtection="1"/>
    <xf numFmtId="165" fontId="2" fillId="0" borderId="9" xfId="0" applyNumberFormat="1" applyFont="1" applyFill="1" applyBorder="1" applyProtection="1"/>
    <xf numFmtId="0" fontId="3" fillId="0" borderId="9" xfId="0" applyNumberFormat="1" applyFont="1" applyFill="1" applyBorder="1" applyProtection="1"/>
    <xf numFmtId="2" fontId="3" fillId="0" borderId="9" xfId="0" applyNumberFormat="1" applyFont="1" applyFill="1" applyBorder="1" applyProtection="1"/>
    <xf numFmtId="1" fontId="3" fillId="0" borderId="9" xfId="0" applyNumberFormat="1" applyFont="1" applyFill="1" applyBorder="1" applyProtection="1"/>
    <xf numFmtId="164" fontId="3" fillId="0" borderId="9" xfId="0" applyNumberFormat="1" applyFont="1" applyFill="1" applyBorder="1" applyProtection="1"/>
    <xf numFmtId="1" fontId="4" fillId="0" borderId="9" xfId="0" applyNumberFormat="1" applyFont="1" applyFill="1" applyBorder="1" applyProtection="1"/>
    <xf numFmtId="0" fontId="4" fillId="0" borderId="10" xfId="0" applyFont="1" applyFill="1" applyBorder="1" applyProtection="1"/>
    <xf numFmtId="0" fontId="4" fillId="0" borderId="1" xfId="0" applyFont="1" applyBorder="1" applyProtection="1"/>
    <xf numFmtId="0" fontId="11" fillId="0" borderId="9" xfId="0" applyFont="1" applyFill="1" applyBorder="1" applyProtection="1"/>
    <xf numFmtId="0" fontId="14" fillId="4" borderId="17" xfId="0" applyFont="1" applyFill="1" applyBorder="1" applyAlignment="1" applyProtection="1">
      <alignment wrapText="1"/>
    </xf>
    <xf numFmtId="0" fontId="13" fillId="4" borderId="14" xfId="0" applyFont="1" applyFill="1" applyBorder="1" applyAlignment="1" applyProtection="1">
      <alignment wrapText="1"/>
    </xf>
    <xf numFmtId="0" fontId="13" fillId="4" borderId="15" xfId="0" applyFont="1" applyFill="1" applyBorder="1" applyAlignment="1" applyProtection="1">
      <alignment wrapText="1"/>
    </xf>
    <xf numFmtId="0" fontId="13" fillId="4" borderId="16" xfId="0" applyFont="1" applyFill="1" applyBorder="1" applyAlignment="1" applyProtection="1">
      <alignment wrapText="1"/>
    </xf>
    <xf numFmtId="0" fontId="13" fillId="4" borderId="4" xfId="0" applyFont="1" applyFill="1" applyBorder="1" applyAlignment="1" applyProtection="1">
      <alignment wrapText="1"/>
    </xf>
    <xf numFmtId="0" fontId="8" fillId="0" borderId="11" xfId="0" applyFont="1" applyBorder="1" applyAlignment="1" applyProtection="1">
      <alignment horizontal="left" wrapText="1"/>
    </xf>
    <xf numFmtId="0" fontId="4" fillId="2" borderId="8" xfId="0" applyFont="1" applyFill="1" applyBorder="1" applyProtection="1"/>
    <xf numFmtId="0" fontId="2" fillId="3" borderId="9" xfId="0" applyNumberFormat="1" applyFont="1" applyFill="1" applyBorder="1" applyProtection="1"/>
    <xf numFmtId="2" fontId="2" fillId="3" borderId="9" xfId="0" applyNumberFormat="1" applyFont="1" applyFill="1" applyBorder="1" applyProtection="1"/>
    <xf numFmtId="1" fontId="2" fillId="3" borderId="9" xfId="0" applyNumberFormat="1" applyFont="1" applyFill="1" applyBorder="1" applyProtection="1"/>
    <xf numFmtId="0" fontId="4" fillId="3" borderId="9" xfId="0" applyFont="1" applyFill="1" applyBorder="1" applyProtection="1"/>
    <xf numFmtId="164" fontId="4" fillId="3" borderId="9" xfId="0" applyNumberFormat="1" applyFont="1" applyFill="1" applyBorder="1" applyProtection="1"/>
    <xf numFmtId="9" fontId="2" fillId="3" borderId="9" xfId="1" applyNumberFormat="1" applyFont="1" applyFill="1" applyBorder="1" applyProtection="1"/>
    <xf numFmtId="164" fontId="4" fillId="3" borderId="9" xfId="1" applyNumberFormat="1" applyFont="1" applyFill="1" applyBorder="1" applyProtection="1"/>
    <xf numFmtId="9" fontId="4" fillId="3" borderId="9" xfId="1" applyNumberFormat="1" applyFont="1" applyFill="1" applyBorder="1" applyProtection="1"/>
    <xf numFmtId="166" fontId="4" fillId="3" borderId="9" xfId="1" applyNumberFormat="1" applyFont="1" applyFill="1" applyBorder="1" applyProtection="1"/>
    <xf numFmtId="9" fontId="4" fillId="3" borderId="7" xfId="0" applyNumberFormat="1" applyFont="1" applyFill="1" applyBorder="1" applyProtection="1"/>
    <xf numFmtId="0" fontId="2" fillId="0" borderId="4" xfId="0" applyNumberFormat="1" applyFont="1" applyBorder="1" applyProtection="1"/>
    <xf numFmtId="0" fontId="4" fillId="0" borderId="8" xfId="0" applyFont="1" applyBorder="1" applyProtection="1"/>
    <xf numFmtId="0" fontId="2" fillId="0" borderId="9" xfId="0" applyNumberFormat="1" applyFont="1" applyBorder="1" applyProtection="1"/>
    <xf numFmtId="2" fontId="2" fillId="0" borderId="9" xfId="0" applyNumberFormat="1" applyFont="1" applyBorder="1" applyProtection="1"/>
    <xf numFmtId="1" fontId="2" fillId="0" borderId="9" xfId="0" applyNumberFormat="1" applyFont="1" applyBorder="1" applyProtection="1"/>
    <xf numFmtId="0" fontId="4" fillId="0" borderId="9" xfId="0" applyFont="1" applyBorder="1" applyProtection="1"/>
    <xf numFmtId="164" fontId="4" fillId="0" borderId="9" xfId="0" applyNumberFormat="1" applyFont="1" applyBorder="1" applyProtection="1"/>
    <xf numFmtId="9" fontId="2" fillId="0" borderId="9" xfId="1" applyNumberFormat="1" applyFont="1" applyBorder="1" applyProtection="1"/>
    <xf numFmtId="164" fontId="4" fillId="0" borderId="9" xfId="1" applyNumberFormat="1" applyFont="1" applyBorder="1" applyProtection="1"/>
    <xf numFmtId="9" fontId="4" fillId="0" borderId="9" xfId="1" applyNumberFormat="1" applyFont="1" applyBorder="1" applyProtection="1"/>
    <xf numFmtId="166" fontId="4" fillId="0" borderId="9" xfId="1" applyNumberFormat="1" applyFont="1" applyBorder="1" applyProtection="1"/>
    <xf numFmtId="9" fontId="4" fillId="0" borderId="7" xfId="0" applyNumberFormat="1" applyFont="1" applyBorder="1" applyProtection="1"/>
    <xf numFmtId="0" fontId="12" fillId="3" borderId="4" xfId="0" applyNumberFormat="1" applyFont="1" applyFill="1" applyBorder="1" applyAlignment="1" applyProtection="1"/>
    <xf numFmtId="0" fontId="12" fillId="3" borderId="6" xfId="0" applyNumberFormat="1" applyFont="1" applyFill="1" applyBorder="1" applyAlignment="1" applyProtection="1"/>
    <xf numFmtId="0" fontId="12" fillId="3" borderId="10" xfId="0" applyNumberFormat="1" applyFont="1" applyFill="1" applyBorder="1" applyAlignment="1" applyProtection="1"/>
    <xf numFmtId="0" fontId="12" fillId="3" borderId="11" xfId="0" applyNumberFormat="1" applyFont="1" applyFill="1" applyBorder="1" applyAlignment="1" applyProtection="1">
      <alignment horizontal="left"/>
    </xf>
    <xf numFmtId="0" fontId="2" fillId="0" borderId="1" xfId="0" applyNumberFormat="1" applyFont="1" applyBorder="1" applyProtection="1"/>
    <xf numFmtId="0" fontId="2" fillId="0" borderId="1" xfId="0" applyNumberFormat="1" applyFont="1" applyFill="1" applyBorder="1" applyProtection="1"/>
    <xf numFmtId="164" fontId="2" fillId="3" borderId="9" xfId="0" applyNumberFormat="1" applyFont="1" applyFill="1" applyBorder="1" applyProtection="1"/>
    <xf numFmtId="164" fontId="2" fillId="0" borderId="9" xfId="0" applyNumberFormat="1" applyFont="1" applyBorder="1" applyProtection="1"/>
    <xf numFmtId="0" fontId="12" fillId="0" borderId="11" xfId="0" applyNumberFormat="1" applyFont="1" applyBorder="1" applyAlignment="1" applyProtection="1">
      <alignment horizontal="left"/>
    </xf>
    <xf numFmtId="0" fontId="11" fillId="2" borderId="9" xfId="0" applyFont="1" applyFill="1" applyBorder="1" applyProtection="1"/>
    <xf numFmtId="0" fontId="4" fillId="0" borderId="1" xfId="0" applyFont="1" applyFill="1" applyBorder="1" applyProtection="1"/>
    <xf numFmtId="0" fontId="2" fillId="0" borderId="7" xfId="0" applyNumberFormat="1" applyFont="1" applyFill="1" applyBorder="1" applyProtection="1"/>
    <xf numFmtId="0" fontId="8" fillId="0" borderId="11" xfId="0" applyFont="1" applyFill="1" applyBorder="1" applyAlignment="1" applyProtection="1">
      <alignment horizontal="left" wrapText="1"/>
    </xf>
    <xf numFmtId="0" fontId="18" fillId="0" borderId="0" xfId="0" applyFont="1"/>
    <xf numFmtId="0" fontId="4" fillId="0" borderId="2" xfId="0" applyFont="1" applyFill="1" applyBorder="1" applyAlignment="1" applyProtection="1">
      <alignment horizontal="center"/>
    </xf>
    <xf numFmtId="0" fontId="4" fillId="0" borderId="0" xfId="0" applyFont="1" applyFill="1" applyBorder="1" applyAlignment="1" applyProtection="1">
      <alignment horizontal="center"/>
    </xf>
    <xf numFmtId="0" fontId="4" fillId="0" borderId="8" xfId="0" applyFont="1" applyBorder="1" applyAlignment="1" applyProtection="1">
      <alignment horizontal="center"/>
    </xf>
    <xf numFmtId="0" fontId="16" fillId="0" borderId="0" xfId="2" applyFont="1" applyAlignment="1" applyProtection="1">
      <alignment horizontal="center"/>
      <protection locked="0"/>
    </xf>
    <xf numFmtId="0" fontId="16" fillId="0" borderId="0" xfId="2" applyFont="1" applyBorder="1" applyAlignment="1" applyProtection="1">
      <alignment horizontal="center"/>
      <protection locked="0"/>
    </xf>
    <xf numFmtId="0" fontId="11" fillId="2" borderId="7" xfId="0" applyFont="1" applyFill="1" applyBorder="1" applyAlignment="1" applyProtection="1">
      <alignment horizontal="center"/>
    </xf>
    <xf numFmtId="0" fontId="11" fillId="2" borderId="4" xfId="0" applyFont="1" applyFill="1" applyBorder="1" applyAlignment="1" applyProtection="1">
      <alignment horizontal="center"/>
    </xf>
    <xf numFmtId="0" fontId="11" fillId="2" borderId="6" xfId="0" applyFont="1" applyFill="1" applyBorder="1" applyAlignment="1" applyProtection="1">
      <alignment horizontal="center"/>
    </xf>
    <xf numFmtId="0" fontId="11" fillId="2" borderId="5" xfId="0" applyFont="1" applyFill="1" applyBorder="1" applyAlignment="1" applyProtection="1">
      <alignment horizontal="center"/>
    </xf>
    <xf numFmtId="0" fontId="8" fillId="0" borderId="3" xfId="0" applyFont="1" applyBorder="1" applyAlignment="1" applyProtection="1">
      <alignment horizontal="center"/>
    </xf>
    <xf numFmtId="0" fontId="9" fillId="0" borderId="0" xfId="0" applyFont="1" applyBorder="1" applyAlignment="1" applyProtection="1">
      <alignment horizontal="center" wrapText="1"/>
    </xf>
    <xf numFmtId="0" fontId="5" fillId="0" borderId="0" xfId="0" applyFont="1" applyBorder="1" applyAlignment="1" applyProtection="1">
      <alignment horizontal="center" wrapText="1"/>
    </xf>
    <xf numFmtId="164" fontId="11" fillId="2" borderId="4" xfId="0" applyNumberFormat="1" applyFont="1" applyFill="1" applyBorder="1" applyAlignment="1" applyProtection="1">
      <alignment horizontal="center"/>
    </xf>
    <xf numFmtId="164" fontId="11" fillId="2" borderId="6" xfId="0" applyNumberFormat="1" applyFont="1" applyFill="1" applyBorder="1" applyAlignment="1" applyProtection="1">
      <alignment horizontal="center"/>
    </xf>
    <xf numFmtId="164" fontId="11" fillId="2" borderId="5" xfId="0" applyNumberFormat="1" applyFont="1" applyFill="1" applyBorder="1" applyAlignment="1" applyProtection="1">
      <alignment horizontal="center"/>
    </xf>
    <xf numFmtId="0" fontId="8" fillId="3" borderId="4" xfId="0" applyFont="1" applyFill="1" applyBorder="1" applyAlignment="1" applyProtection="1">
      <alignment horizontal="left" wrapText="1"/>
    </xf>
    <xf numFmtId="0" fontId="8" fillId="3" borderId="6" xfId="0" applyFont="1" applyFill="1" applyBorder="1" applyAlignment="1" applyProtection="1">
      <alignment horizontal="left" wrapText="1"/>
    </xf>
    <xf numFmtId="0" fontId="8" fillId="3" borderId="5" xfId="0" applyFont="1" applyFill="1" applyBorder="1" applyAlignment="1" applyProtection="1">
      <alignment horizontal="left" wrapText="1"/>
    </xf>
    <xf numFmtId="0" fontId="8" fillId="0" borderId="12" xfId="0" applyFont="1" applyFill="1" applyBorder="1" applyAlignment="1" applyProtection="1">
      <alignment horizontal="left"/>
    </xf>
    <xf numFmtId="0" fontId="8" fillId="0" borderId="6" xfId="0" applyFont="1" applyFill="1" applyBorder="1" applyAlignment="1" applyProtection="1">
      <alignment horizontal="left"/>
    </xf>
    <xf numFmtId="164" fontId="11" fillId="0" borderId="4" xfId="0" applyNumberFormat="1" applyFont="1" applyBorder="1" applyAlignment="1" applyProtection="1">
      <alignment horizontal="center"/>
    </xf>
    <xf numFmtId="164" fontId="11" fillId="0" borderId="6" xfId="0" applyNumberFormat="1" applyFont="1" applyBorder="1" applyAlignment="1" applyProtection="1">
      <alignment horizontal="center"/>
    </xf>
    <xf numFmtId="164" fontId="11" fillId="0" borderId="5" xfId="0" applyNumberFormat="1" applyFont="1" applyBorder="1" applyAlignment="1" applyProtection="1">
      <alignment horizontal="center"/>
    </xf>
    <xf numFmtId="0" fontId="11" fillId="0" borderId="4" xfId="0" applyFont="1" applyBorder="1" applyAlignment="1" applyProtection="1">
      <alignment horizontal="center"/>
    </xf>
    <xf numFmtId="0" fontId="11" fillId="0" borderId="6" xfId="0" applyFont="1" applyBorder="1" applyAlignment="1" applyProtection="1">
      <alignment horizontal="center"/>
    </xf>
    <xf numFmtId="0" fontId="11" fillId="0" borderId="5" xfId="0" applyFont="1" applyBorder="1" applyAlignment="1" applyProtection="1">
      <alignment horizontal="center"/>
    </xf>
    <xf numFmtId="0" fontId="12" fillId="0" borderId="4" xfId="0" applyNumberFormat="1" applyFont="1" applyBorder="1" applyAlignment="1" applyProtection="1">
      <alignment horizontal="left"/>
    </xf>
    <xf numFmtId="0" fontId="12" fillId="0" borderId="6" xfId="0" applyNumberFormat="1" applyFont="1" applyBorder="1" applyAlignment="1" applyProtection="1">
      <alignment horizontal="left"/>
    </xf>
    <xf numFmtId="0" fontId="12" fillId="0" borderId="10" xfId="0" applyNumberFormat="1" applyFont="1" applyBorder="1" applyAlignment="1" applyProtection="1">
      <alignment horizontal="left"/>
    </xf>
    <xf numFmtId="0" fontId="8" fillId="0" borderId="4" xfId="0" applyFont="1" applyBorder="1" applyAlignment="1" applyProtection="1">
      <alignment horizontal="left" wrapText="1"/>
    </xf>
    <xf numFmtId="0" fontId="8" fillId="0" borderId="6" xfId="0" applyFont="1" applyBorder="1" applyAlignment="1" applyProtection="1">
      <alignment horizontal="left" wrapText="1"/>
    </xf>
    <xf numFmtId="0" fontId="8" fillId="0" borderId="10" xfId="0" applyFont="1" applyBorder="1" applyAlignment="1" applyProtection="1">
      <alignment horizontal="left" wrapText="1"/>
    </xf>
    <xf numFmtId="0" fontId="8" fillId="0" borderId="4" xfId="0" applyFont="1" applyFill="1" applyBorder="1" applyAlignment="1" applyProtection="1">
      <alignment horizontal="left" wrapText="1"/>
    </xf>
    <xf numFmtId="0" fontId="8" fillId="0" borderId="6" xfId="0" applyFont="1" applyFill="1" applyBorder="1" applyAlignment="1" applyProtection="1">
      <alignment horizontal="left" wrapText="1"/>
    </xf>
    <xf numFmtId="0" fontId="8" fillId="0" borderId="10" xfId="0" applyFont="1" applyFill="1" applyBorder="1" applyAlignment="1" applyProtection="1">
      <alignment horizontal="left" wrapText="1"/>
    </xf>
  </cellXfs>
  <cellStyles count="3">
    <cellStyle name="Hyperlink" xfId="2" builtinId="8"/>
    <cellStyle name="Normal" xfId="0" builtinId="0"/>
    <cellStyle name="Percent" xfId="1" builtinId="5"/>
  </cellStyles>
  <dxfs count="260">
    <dxf>
      <font>
        <b val="0"/>
        <i val="0"/>
        <strike val="0"/>
        <condense val="0"/>
        <extend val="0"/>
        <outline val="0"/>
        <shadow val="0"/>
        <u val="none"/>
        <vertAlign val="baseline"/>
        <sz val="8"/>
        <color auto="1"/>
        <name val="Calibri"/>
        <scheme val="minor"/>
      </font>
      <numFmt numFmtId="0" formatCode="General"/>
      <fill>
        <patternFill patternType="none">
          <fgColor indexed="64"/>
          <bgColor auto="1"/>
        </patternFill>
      </fill>
      <border diagonalUp="0" diagonalDown="0">
        <left style="thin">
          <color indexed="64"/>
        </left>
        <right style="thin">
          <color indexed="64"/>
        </right>
        <top style="thin">
          <color indexed="64"/>
        </top>
        <bottom/>
      </border>
      <protection locked="0" hidden="0"/>
    </dxf>
    <dxf>
      <font>
        <b val="0"/>
        <i val="0"/>
        <strike val="0"/>
        <condense val="0"/>
        <extend val="0"/>
        <outline val="0"/>
        <shadow val="0"/>
        <u val="none"/>
        <vertAlign val="baseline"/>
        <sz val="8"/>
        <color theme="1"/>
        <name val="Calibri"/>
        <scheme val="minor"/>
      </font>
      <numFmt numFmtId="165" formatCode="0.000"/>
      <fill>
        <patternFill patternType="none">
          <fgColor indexed="64"/>
          <bgColor auto="1"/>
        </patternFill>
      </fill>
      <protection locked="0" hidden="0"/>
    </dxf>
    <dxf>
      <font>
        <b val="0"/>
        <i val="0"/>
        <strike val="0"/>
        <condense val="0"/>
        <extend val="0"/>
        <outline val="0"/>
        <shadow val="0"/>
        <u val="none"/>
        <vertAlign val="baseline"/>
        <sz val="8"/>
        <color theme="1"/>
        <name val="Calibri"/>
        <scheme val="minor"/>
      </font>
      <numFmt numFmtId="165" formatCode="0.000"/>
      <fill>
        <patternFill patternType="none">
          <fgColor indexed="64"/>
          <bgColor auto="1"/>
        </patternFill>
      </fill>
      <protection locked="0" hidden="0"/>
    </dxf>
    <dxf>
      <font>
        <b val="0"/>
        <i val="0"/>
        <strike val="0"/>
        <condense val="0"/>
        <extend val="0"/>
        <outline val="0"/>
        <shadow val="0"/>
        <u val="none"/>
        <vertAlign val="baseline"/>
        <sz val="8"/>
        <color theme="1"/>
        <name val="Calibri"/>
        <scheme val="minor"/>
      </font>
      <numFmt numFmtId="165" formatCode="0.000"/>
      <fill>
        <patternFill patternType="none">
          <fgColor indexed="64"/>
          <bgColor auto="1"/>
        </patternFill>
      </fill>
      <protection locked="0" hidden="0"/>
    </dxf>
    <dxf>
      <font>
        <b val="0"/>
        <i val="0"/>
        <strike val="0"/>
        <condense val="0"/>
        <extend val="0"/>
        <outline val="0"/>
        <shadow val="0"/>
        <u val="none"/>
        <vertAlign val="baseline"/>
        <sz val="8"/>
        <color theme="1"/>
        <name val="Calibri"/>
        <scheme val="minor"/>
      </font>
      <numFmt numFmtId="165" formatCode="0.000"/>
      <fill>
        <patternFill patternType="none">
          <fgColor indexed="64"/>
          <bgColor auto="1"/>
        </patternFill>
      </fill>
      <protection locked="0" hidden="0"/>
    </dxf>
    <dxf>
      <font>
        <b val="0"/>
        <i val="0"/>
        <strike val="0"/>
        <condense val="0"/>
        <extend val="0"/>
        <outline val="0"/>
        <shadow val="0"/>
        <u val="none"/>
        <vertAlign val="baseline"/>
        <sz val="8"/>
        <color theme="1"/>
        <name val="Calibri"/>
        <scheme val="minor"/>
      </font>
      <numFmt numFmtId="165" formatCode="0.000"/>
      <fill>
        <patternFill patternType="none">
          <fgColor indexed="64"/>
          <bgColor auto="1"/>
        </patternFill>
      </fill>
      <protection locked="0" hidden="0"/>
    </dxf>
    <dxf>
      <font>
        <b val="0"/>
        <i val="0"/>
        <strike val="0"/>
        <condense val="0"/>
        <extend val="0"/>
        <outline val="0"/>
        <shadow val="0"/>
        <u val="none"/>
        <vertAlign val="baseline"/>
        <sz val="8"/>
        <color theme="1"/>
        <name val="Calibri"/>
        <scheme val="minor"/>
      </font>
      <numFmt numFmtId="165" formatCode="0.000"/>
      <fill>
        <patternFill patternType="none">
          <fgColor indexed="64"/>
          <bgColor auto="1"/>
        </patternFill>
      </fill>
      <protection locked="0" hidden="0"/>
    </dxf>
    <dxf>
      <font>
        <b val="0"/>
        <i val="0"/>
        <strike val="0"/>
        <condense val="0"/>
        <extend val="0"/>
        <outline val="0"/>
        <shadow val="0"/>
        <u val="none"/>
        <vertAlign val="baseline"/>
        <sz val="8"/>
        <color theme="1"/>
        <name val="Calibri"/>
        <scheme val="minor"/>
      </font>
      <numFmt numFmtId="13" formatCode="0%"/>
      <fill>
        <patternFill patternType="none">
          <fgColor theme="8" tint="0.79998168889431442"/>
          <bgColor auto="1"/>
        </patternFill>
      </fill>
      <border diagonalUp="0" diagonalDown="0">
        <left style="thin">
          <color indexed="64"/>
        </left>
        <right style="thin">
          <color indexed="64"/>
        </right>
        <top style="thin">
          <color indexed="64"/>
        </top>
        <bottom/>
      </border>
      <protection locked="0" hidden="0"/>
    </dxf>
    <dxf>
      <font>
        <b val="0"/>
        <i val="0"/>
        <strike val="0"/>
        <condense val="0"/>
        <extend val="0"/>
        <outline val="0"/>
        <shadow val="0"/>
        <u val="none"/>
        <vertAlign val="baseline"/>
        <sz val="8"/>
        <color theme="1"/>
        <name val="Calibri"/>
        <scheme val="minor"/>
      </font>
      <numFmt numFmtId="166" formatCode="0.0%"/>
      <fill>
        <patternFill patternType="none">
          <fgColor theme="8" tint="0.79998168889431442"/>
          <bgColor auto="1"/>
        </patternFill>
      </fill>
      <border diagonalUp="0" diagonalDown="0">
        <left style="thin">
          <color indexed="64"/>
        </left>
        <right/>
        <top style="thin">
          <color indexed="64"/>
        </top>
        <bottom/>
      </border>
      <protection locked="0" hidden="0"/>
    </dxf>
    <dxf>
      <font>
        <b val="0"/>
        <i val="0"/>
        <strike val="0"/>
        <condense val="0"/>
        <extend val="0"/>
        <outline val="0"/>
        <shadow val="0"/>
        <u val="none"/>
        <vertAlign val="baseline"/>
        <sz val="8"/>
        <color theme="1"/>
        <name val="Calibri"/>
        <scheme val="minor"/>
      </font>
      <numFmt numFmtId="164" formatCode="0.0"/>
      <fill>
        <patternFill patternType="none">
          <fgColor theme="8" tint="0.79998168889431442"/>
          <bgColor auto="1"/>
        </patternFill>
      </fill>
      <border diagonalUp="0" diagonalDown="0">
        <left style="thin">
          <color indexed="64"/>
        </left>
        <right/>
        <top style="thin">
          <color indexed="64"/>
        </top>
        <bottom/>
      </border>
      <protection locked="0" hidden="0"/>
    </dxf>
    <dxf>
      <font>
        <b val="0"/>
        <i val="0"/>
        <strike val="0"/>
        <condense val="0"/>
        <extend val="0"/>
        <outline val="0"/>
        <shadow val="0"/>
        <u val="none"/>
        <vertAlign val="baseline"/>
        <sz val="8"/>
        <color theme="1"/>
        <name val="Calibri"/>
        <scheme val="minor"/>
      </font>
      <numFmt numFmtId="164" formatCode="0.0"/>
      <fill>
        <patternFill patternType="none">
          <fgColor theme="8" tint="0.79998168889431442"/>
          <bgColor auto="1"/>
        </patternFill>
      </fill>
      <border diagonalUp="0" diagonalDown="0">
        <left style="thin">
          <color indexed="64"/>
        </left>
        <right/>
        <top style="thin">
          <color indexed="64"/>
        </top>
        <bottom/>
      </border>
      <protection locked="0" hidden="0"/>
    </dxf>
    <dxf>
      <font>
        <b val="0"/>
        <i val="0"/>
        <strike val="0"/>
        <condense val="0"/>
        <extend val="0"/>
        <outline val="0"/>
        <shadow val="0"/>
        <u val="none"/>
        <vertAlign val="baseline"/>
        <sz val="8"/>
        <color theme="1"/>
        <name val="Calibri"/>
        <scheme val="minor"/>
      </font>
      <numFmt numFmtId="164" formatCode="0.0"/>
      <fill>
        <patternFill patternType="none">
          <fgColor theme="8" tint="0.79998168889431442"/>
          <bgColor auto="1"/>
        </patternFill>
      </fill>
      <border diagonalUp="0" diagonalDown="0">
        <left style="thin">
          <color indexed="64"/>
        </left>
        <right/>
        <top style="thin">
          <color indexed="64"/>
        </top>
        <bottom/>
      </border>
      <protection locked="0" hidden="0"/>
    </dxf>
    <dxf>
      <font>
        <b val="0"/>
        <i val="0"/>
        <strike val="0"/>
        <condense val="0"/>
        <extend val="0"/>
        <outline val="0"/>
        <shadow val="0"/>
        <u val="none"/>
        <vertAlign val="baseline"/>
        <sz val="8"/>
        <color theme="1"/>
        <name val="Calibri"/>
        <scheme val="minor"/>
      </font>
      <numFmt numFmtId="13" formatCode="0%"/>
      <fill>
        <patternFill patternType="none">
          <fgColor theme="8" tint="0.79998168889431442"/>
          <bgColor auto="1"/>
        </patternFill>
      </fill>
      <border diagonalUp="0" diagonalDown="0">
        <left style="thin">
          <color indexed="64"/>
        </left>
        <right/>
        <top style="thin">
          <color indexed="64"/>
        </top>
        <bottom/>
      </border>
      <protection locked="0" hidden="0"/>
    </dxf>
    <dxf>
      <font>
        <b val="0"/>
        <i val="0"/>
        <strike val="0"/>
        <condense val="0"/>
        <extend val="0"/>
        <outline val="0"/>
        <shadow val="0"/>
        <u val="none"/>
        <vertAlign val="baseline"/>
        <sz val="8"/>
        <color theme="1"/>
        <name val="Calibri"/>
        <scheme val="minor"/>
      </font>
      <numFmt numFmtId="164" formatCode="0.0"/>
      <fill>
        <patternFill patternType="none">
          <fgColor theme="8" tint="0.79998168889431442"/>
          <bgColor auto="1"/>
        </patternFill>
      </fill>
      <border diagonalUp="0" diagonalDown="0">
        <left style="thin">
          <color indexed="64"/>
        </left>
        <right/>
        <top style="thin">
          <color indexed="64"/>
        </top>
        <bottom/>
      </border>
      <protection locked="0" hidden="0"/>
    </dxf>
    <dxf>
      <font>
        <b val="0"/>
        <i val="0"/>
        <strike val="0"/>
        <condense val="0"/>
        <extend val="0"/>
        <outline val="0"/>
        <shadow val="0"/>
        <u val="none"/>
        <vertAlign val="baseline"/>
        <sz val="8"/>
        <color theme="1"/>
        <name val="Calibri"/>
        <scheme val="minor"/>
      </font>
      <numFmt numFmtId="13" formatCode="0%"/>
      <fill>
        <patternFill patternType="none">
          <fgColor theme="8" tint="0.79998168889431442"/>
          <bgColor auto="1"/>
        </patternFill>
      </fill>
      <border diagonalUp="0" diagonalDown="0">
        <left style="thin">
          <color indexed="64"/>
        </left>
        <right/>
        <top style="thin">
          <color indexed="64"/>
        </top>
        <bottom/>
      </border>
      <protection locked="0" hidden="0"/>
    </dxf>
    <dxf>
      <font>
        <b val="0"/>
        <i val="0"/>
        <strike val="0"/>
        <condense val="0"/>
        <extend val="0"/>
        <outline val="0"/>
        <shadow val="0"/>
        <u val="none"/>
        <vertAlign val="baseline"/>
        <sz val="8"/>
        <color theme="1"/>
        <name val="Calibri"/>
        <scheme val="minor"/>
      </font>
      <numFmt numFmtId="164" formatCode="0.0"/>
      <fill>
        <patternFill patternType="none">
          <fgColor theme="8" tint="0.79998168889431442"/>
          <bgColor auto="1"/>
        </patternFill>
      </fill>
      <border diagonalUp="0" diagonalDown="0">
        <left style="thin">
          <color indexed="64"/>
        </left>
        <right/>
        <top style="thin">
          <color indexed="64"/>
        </top>
        <bottom/>
      </border>
      <protection locked="0" hidden="0"/>
    </dxf>
    <dxf>
      <font>
        <b val="0"/>
        <i val="0"/>
        <strike val="0"/>
        <condense val="0"/>
        <extend val="0"/>
        <outline val="0"/>
        <shadow val="0"/>
        <u val="none"/>
        <vertAlign val="baseline"/>
        <sz val="8"/>
        <color theme="1"/>
        <name val="Calibri"/>
        <scheme val="minor"/>
      </font>
      <numFmt numFmtId="164" formatCode="0.0"/>
      <fill>
        <patternFill patternType="none">
          <fgColor theme="8" tint="0.79998168889431442"/>
          <bgColor auto="1"/>
        </patternFill>
      </fill>
      <border diagonalUp="0" diagonalDown="0">
        <left style="thin">
          <color indexed="64"/>
        </left>
        <right/>
        <top style="thin">
          <color indexed="64"/>
        </top>
        <bottom/>
      </border>
      <protection locked="0" hidden="0"/>
    </dxf>
    <dxf>
      <fill>
        <patternFill patternType="none">
          <bgColor auto="1"/>
        </patternFill>
      </fill>
      <protection locked="0" hidden="0"/>
    </dxf>
    <dxf>
      <fill>
        <patternFill patternType="none">
          <bgColor auto="1"/>
        </patternFill>
      </fill>
      <protection locked="0" hidden="0"/>
    </dxf>
    <dxf>
      <fill>
        <patternFill patternType="none">
          <bgColor auto="1"/>
        </patternFill>
      </fill>
      <protection locked="0" hidden="0"/>
    </dxf>
    <dxf>
      <fill>
        <patternFill patternType="none">
          <bgColor auto="1"/>
        </patternFill>
      </fill>
      <protection locked="0" hidden="0"/>
    </dxf>
    <dxf>
      <fill>
        <patternFill patternType="none">
          <bgColor auto="1"/>
        </patternFill>
      </fill>
      <protection locked="0" hidden="0"/>
    </dxf>
    <dxf>
      <fill>
        <patternFill patternType="none">
          <bgColor auto="1"/>
        </patternFill>
      </fill>
      <protection locked="0" hidden="0"/>
    </dxf>
    <dxf>
      <fill>
        <patternFill patternType="none">
          <bgColor auto="1"/>
        </patternFill>
      </fill>
      <protection locked="0" hidden="0"/>
    </dxf>
    <dxf>
      <font>
        <b val="0"/>
        <i val="0"/>
        <strike val="0"/>
        <condense val="0"/>
        <extend val="0"/>
        <outline val="0"/>
        <shadow val="0"/>
        <u val="none"/>
        <vertAlign val="baseline"/>
        <sz val="8"/>
        <color theme="1"/>
        <name val="Calibri"/>
        <scheme val="minor"/>
      </font>
      <fill>
        <patternFill patternType="none">
          <fgColor theme="8" tint="0.79998168889431442"/>
          <bgColor auto="1"/>
        </patternFill>
      </fill>
      <border diagonalUp="0" diagonalDown="0">
        <left style="thin">
          <color indexed="64"/>
        </left>
        <right/>
        <top style="thin">
          <color indexed="64"/>
        </top>
        <bottom/>
      </border>
      <protection locked="0" hidden="0"/>
    </dxf>
    <dxf>
      <fill>
        <patternFill patternType="none">
          <bgColor auto="1"/>
        </patternFill>
      </fill>
      <protection locked="0" hidden="0"/>
    </dxf>
    <dxf>
      <fill>
        <patternFill patternType="none">
          <bgColor auto="1"/>
        </patternFill>
      </fill>
      <protection locked="0" hidden="0"/>
    </dxf>
    <dxf>
      <fill>
        <patternFill patternType="none">
          <bgColor auto="1"/>
        </patternFill>
      </fill>
      <protection locked="0" hidden="0"/>
    </dxf>
    <dxf>
      <fill>
        <patternFill patternType="none">
          <bgColor auto="1"/>
        </patternFill>
      </fill>
      <protection locked="0" hidden="0"/>
    </dxf>
    <dxf>
      <font>
        <b val="0"/>
        <i val="0"/>
        <strike val="0"/>
        <condense val="0"/>
        <extend val="0"/>
        <outline val="0"/>
        <shadow val="0"/>
        <u val="none"/>
        <vertAlign val="baseline"/>
        <sz val="8"/>
        <color theme="1"/>
        <name val="Calibri"/>
        <scheme val="minor"/>
      </font>
      <fill>
        <patternFill patternType="none">
          <fgColor theme="8" tint="0.79998168889431442"/>
          <bgColor auto="1"/>
        </patternFill>
      </fill>
      <border diagonalUp="0" diagonalDown="0">
        <left style="thin">
          <color indexed="64"/>
        </left>
        <right/>
        <top style="thin">
          <color indexed="64"/>
        </top>
        <bottom/>
      </border>
      <protection locked="0" hidden="0"/>
    </dxf>
    <dxf>
      <font>
        <b val="0"/>
        <i val="0"/>
        <strike val="0"/>
        <condense val="0"/>
        <extend val="0"/>
        <outline val="0"/>
        <shadow val="0"/>
        <u val="none"/>
        <vertAlign val="baseline"/>
        <sz val="8"/>
        <color theme="1"/>
        <name val="Calibri"/>
        <scheme val="minor"/>
      </font>
      <fill>
        <patternFill patternType="none">
          <fgColor indexed="64"/>
          <bgColor auto="1"/>
        </patternFill>
      </fill>
      <protection locked="0" hidden="0"/>
    </dxf>
    <dxf>
      <font>
        <b/>
        <i val="0"/>
        <strike val="0"/>
        <condense val="0"/>
        <extend val="0"/>
        <outline val="0"/>
        <shadow val="0"/>
        <u val="none"/>
        <vertAlign val="baseline"/>
        <sz val="8"/>
        <color theme="0"/>
        <name val="Calibri"/>
        <scheme val="minor"/>
      </font>
      <fill>
        <patternFill patternType="solid">
          <fgColor indexed="64"/>
          <bgColor theme="8" tint="-0.249977111117893"/>
        </patternFill>
      </fill>
      <alignment horizontal="general" vertical="bottom" textRotation="0" wrapText="1" indent="0" justifyLastLine="0" shrinkToFit="0" readingOrder="0"/>
      <protection locked="1" hidden="0"/>
    </dxf>
    <dxf>
      <font>
        <b val="0"/>
        <i val="0"/>
        <strike val="0"/>
        <condense val="0"/>
        <extend val="0"/>
        <outline val="0"/>
        <shadow val="0"/>
        <u val="none"/>
        <vertAlign val="baseline"/>
        <sz val="8"/>
        <color auto="1"/>
        <name val="Calibri"/>
        <scheme val="minor"/>
      </font>
      <numFmt numFmtId="0" formatCode="General"/>
      <fill>
        <patternFill patternType="none">
          <fgColor indexed="64"/>
          <bgColor auto="1"/>
        </patternFill>
      </fill>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8"/>
        <color theme="1"/>
        <name val="Calibri"/>
        <scheme val="minor"/>
      </font>
      <numFmt numFmtId="165" formatCode="0.000"/>
      <fill>
        <patternFill patternType="none">
          <fgColor indexed="64"/>
          <bgColor auto="1"/>
        </patternFill>
      </fill>
      <protection locked="1" hidden="0"/>
    </dxf>
    <dxf>
      <font>
        <b val="0"/>
        <i val="0"/>
        <strike val="0"/>
        <condense val="0"/>
        <extend val="0"/>
        <outline val="0"/>
        <shadow val="0"/>
        <u val="none"/>
        <vertAlign val="baseline"/>
        <sz val="8"/>
        <color theme="1"/>
        <name val="Calibri"/>
        <scheme val="minor"/>
      </font>
      <numFmt numFmtId="165" formatCode="0.000"/>
      <fill>
        <patternFill patternType="none">
          <fgColor indexed="64"/>
          <bgColor auto="1"/>
        </patternFill>
      </fill>
      <protection locked="1" hidden="0"/>
    </dxf>
    <dxf>
      <font>
        <b val="0"/>
        <i val="0"/>
        <strike val="0"/>
        <condense val="0"/>
        <extend val="0"/>
        <outline val="0"/>
        <shadow val="0"/>
        <u val="none"/>
        <vertAlign val="baseline"/>
        <sz val="8"/>
        <color theme="1"/>
        <name val="Calibri"/>
        <scheme val="minor"/>
      </font>
      <numFmt numFmtId="165" formatCode="0.000"/>
      <fill>
        <patternFill patternType="none">
          <fgColor indexed="64"/>
          <bgColor auto="1"/>
        </patternFill>
      </fill>
      <protection locked="1" hidden="0"/>
    </dxf>
    <dxf>
      <font>
        <b val="0"/>
        <i val="0"/>
        <strike val="0"/>
        <condense val="0"/>
        <extend val="0"/>
        <outline val="0"/>
        <shadow val="0"/>
        <u val="none"/>
        <vertAlign val="baseline"/>
        <sz val="8"/>
        <color theme="1"/>
        <name val="Calibri"/>
        <scheme val="minor"/>
      </font>
      <numFmt numFmtId="165" formatCode="0.000"/>
      <fill>
        <patternFill patternType="none">
          <fgColor indexed="64"/>
          <bgColor auto="1"/>
        </patternFill>
      </fill>
      <protection locked="1" hidden="0"/>
    </dxf>
    <dxf>
      <font>
        <b val="0"/>
        <i val="0"/>
        <strike val="0"/>
        <condense val="0"/>
        <extend val="0"/>
        <outline val="0"/>
        <shadow val="0"/>
        <u val="none"/>
        <vertAlign val="baseline"/>
        <sz val="8"/>
        <color theme="1"/>
        <name val="Calibri"/>
        <scheme val="minor"/>
      </font>
      <numFmt numFmtId="165" formatCode="0.000"/>
      <fill>
        <patternFill patternType="none">
          <fgColor indexed="64"/>
          <bgColor auto="1"/>
        </patternFill>
      </fill>
      <protection locked="1" hidden="0"/>
    </dxf>
    <dxf>
      <font>
        <b val="0"/>
        <i val="0"/>
        <strike val="0"/>
        <condense val="0"/>
        <extend val="0"/>
        <outline val="0"/>
        <shadow val="0"/>
        <u val="none"/>
        <vertAlign val="baseline"/>
        <sz val="8"/>
        <color theme="1"/>
        <name val="Calibri"/>
        <scheme val="minor"/>
      </font>
      <numFmt numFmtId="165" formatCode="0.000"/>
      <fill>
        <patternFill patternType="none">
          <fgColor indexed="64"/>
          <bgColor auto="1"/>
        </patternFill>
      </fill>
      <protection locked="1" hidden="0"/>
    </dxf>
    <dxf>
      <font>
        <b val="0"/>
        <i val="0"/>
        <strike val="0"/>
        <condense val="0"/>
        <extend val="0"/>
        <outline val="0"/>
        <shadow val="0"/>
        <u val="none"/>
        <vertAlign val="baseline"/>
        <sz val="8"/>
        <color theme="1"/>
        <name val="Calibri"/>
        <scheme val="minor"/>
      </font>
      <numFmt numFmtId="13" formatCode="0%"/>
      <fill>
        <patternFill patternType="none">
          <fgColor indexed="64"/>
          <bgColor auto="1"/>
        </patternFill>
      </fill>
      <border diagonalUp="0" diagonalDown="0">
        <left style="thin">
          <color indexed="64"/>
        </left>
        <right style="thin">
          <color indexed="64"/>
        </right>
        <top style="thin">
          <color indexed="64"/>
        </top>
        <bottom/>
      </border>
      <protection locked="1" hidden="0"/>
    </dxf>
    <dxf>
      <font>
        <b val="0"/>
        <i val="0"/>
        <strike val="0"/>
        <condense val="0"/>
        <extend val="0"/>
        <outline val="0"/>
        <shadow val="0"/>
        <u val="none"/>
        <vertAlign val="baseline"/>
        <sz val="8"/>
        <color theme="1"/>
        <name val="Calibri"/>
        <scheme val="minor"/>
      </font>
      <numFmt numFmtId="166" formatCode="0.0%"/>
      <fill>
        <patternFill patternType="none">
          <fgColor indexed="64"/>
          <bgColor auto="1"/>
        </patternFill>
      </fill>
      <border diagonalUp="0" diagonalDown="0">
        <left style="thin">
          <color indexed="64"/>
        </left>
        <right/>
        <top style="thin">
          <color indexed="64"/>
        </top>
        <bottom/>
      </border>
      <protection locked="1" hidden="0"/>
    </dxf>
    <dxf>
      <font>
        <b val="0"/>
        <i val="0"/>
        <strike val="0"/>
        <condense val="0"/>
        <extend val="0"/>
        <outline val="0"/>
        <shadow val="0"/>
        <u val="none"/>
        <vertAlign val="baseline"/>
        <sz val="8"/>
        <color theme="1"/>
        <name val="Calibri"/>
        <scheme val="minor"/>
      </font>
      <numFmt numFmtId="164" formatCode="0.0"/>
      <fill>
        <patternFill patternType="none">
          <fgColor indexed="64"/>
          <bgColor auto="1"/>
        </patternFill>
      </fill>
      <border diagonalUp="0" diagonalDown="0">
        <left style="thin">
          <color indexed="64"/>
        </left>
        <right/>
        <top style="thin">
          <color indexed="64"/>
        </top>
        <bottom/>
      </border>
      <protection locked="1" hidden="0"/>
    </dxf>
    <dxf>
      <font>
        <b val="0"/>
        <i val="0"/>
        <strike val="0"/>
        <condense val="0"/>
        <extend val="0"/>
        <outline val="0"/>
        <shadow val="0"/>
        <u val="none"/>
        <vertAlign val="baseline"/>
        <sz val="8"/>
        <color theme="1"/>
        <name val="Calibri"/>
        <scheme val="minor"/>
      </font>
      <numFmt numFmtId="164" formatCode="0.0"/>
      <fill>
        <patternFill patternType="none">
          <fgColor indexed="64"/>
          <bgColor auto="1"/>
        </patternFill>
      </fill>
      <border diagonalUp="0" diagonalDown="0">
        <left style="thin">
          <color indexed="64"/>
        </left>
        <right/>
        <top style="thin">
          <color indexed="64"/>
        </top>
        <bottom/>
      </border>
      <protection locked="1" hidden="0"/>
    </dxf>
    <dxf>
      <font>
        <b val="0"/>
        <i val="0"/>
        <strike val="0"/>
        <condense val="0"/>
        <extend val="0"/>
        <outline val="0"/>
        <shadow val="0"/>
        <u val="none"/>
        <vertAlign val="baseline"/>
        <sz val="8"/>
        <color theme="1"/>
        <name val="Calibri"/>
        <scheme val="minor"/>
      </font>
      <numFmt numFmtId="164" formatCode="0.0"/>
      <fill>
        <patternFill patternType="none">
          <fgColor indexed="64"/>
          <bgColor auto="1"/>
        </patternFill>
      </fill>
      <border diagonalUp="0" diagonalDown="0">
        <left style="thin">
          <color indexed="64"/>
        </left>
        <right/>
        <top style="thin">
          <color indexed="64"/>
        </top>
        <bottom/>
      </border>
      <protection locked="1" hidden="0"/>
    </dxf>
    <dxf>
      <font>
        <b val="0"/>
        <i val="0"/>
        <strike val="0"/>
        <condense val="0"/>
        <extend val="0"/>
        <outline val="0"/>
        <shadow val="0"/>
        <u val="none"/>
        <vertAlign val="baseline"/>
        <sz val="8"/>
        <color theme="1"/>
        <name val="Calibri"/>
        <scheme val="minor"/>
      </font>
      <numFmt numFmtId="13" formatCode="0%"/>
      <fill>
        <patternFill patternType="none">
          <fgColor indexed="64"/>
          <bgColor auto="1"/>
        </patternFill>
      </fill>
      <border diagonalUp="0" diagonalDown="0">
        <left style="thin">
          <color indexed="64"/>
        </left>
        <right/>
        <top style="thin">
          <color indexed="64"/>
        </top>
        <bottom/>
      </border>
      <protection locked="1" hidden="0"/>
    </dxf>
    <dxf>
      <font>
        <b val="0"/>
        <i val="0"/>
        <strike val="0"/>
        <condense val="0"/>
        <extend val="0"/>
        <outline val="0"/>
        <shadow val="0"/>
        <u val="none"/>
        <vertAlign val="baseline"/>
        <sz val="8"/>
        <color theme="1"/>
        <name val="Calibri"/>
        <scheme val="minor"/>
      </font>
      <numFmt numFmtId="164" formatCode="0.0"/>
      <fill>
        <patternFill patternType="none">
          <fgColor indexed="64"/>
          <bgColor auto="1"/>
        </patternFill>
      </fill>
      <border diagonalUp="0" diagonalDown="0">
        <left style="thin">
          <color indexed="64"/>
        </left>
        <right/>
        <top style="thin">
          <color indexed="64"/>
        </top>
        <bottom/>
      </border>
      <protection locked="1" hidden="0"/>
    </dxf>
    <dxf>
      <font>
        <b val="0"/>
        <i val="0"/>
        <strike val="0"/>
        <condense val="0"/>
        <extend val="0"/>
        <outline val="0"/>
        <shadow val="0"/>
        <u val="none"/>
        <vertAlign val="baseline"/>
        <sz val="8"/>
        <color theme="1"/>
        <name val="Calibri"/>
        <scheme val="minor"/>
      </font>
      <numFmt numFmtId="13" formatCode="0%"/>
      <fill>
        <patternFill patternType="none">
          <fgColor indexed="64"/>
          <bgColor auto="1"/>
        </patternFill>
      </fill>
      <border diagonalUp="0" diagonalDown="0">
        <left style="thin">
          <color indexed="64"/>
        </left>
        <right/>
        <top style="thin">
          <color indexed="64"/>
        </top>
        <bottom/>
      </border>
      <protection locked="1" hidden="0"/>
    </dxf>
    <dxf>
      <font>
        <b val="0"/>
        <i val="0"/>
        <strike val="0"/>
        <condense val="0"/>
        <extend val="0"/>
        <outline val="0"/>
        <shadow val="0"/>
        <u val="none"/>
        <vertAlign val="baseline"/>
        <sz val="8"/>
        <color theme="1"/>
        <name val="Calibri"/>
        <scheme val="minor"/>
      </font>
      <numFmt numFmtId="164" formatCode="0.0"/>
      <fill>
        <patternFill patternType="none">
          <fgColor indexed="64"/>
          <bgColor auto="1"/>
        </patternFill>
      </fill>
      <border diagonalUp="0" diagonalDown="0">
        <left style="thin">
          <color indexed="64"/>
        </left>
        <right/>
        <top style="thin">
          <color indexed="64"/>
        </top>
        <bottom/>
      </border>
      <protection locked="1" hidden="0"/>
    </dxf>
    <dxf>
      <font>
        <b val="0"/>
        <i val="0"/>
        <strike val="0"/>
        <condense val="0"/>
        <extend val="0"/>
        <outline val="0"/>
        <shadow val="0"/>
        <u val="none"/>
        <vertAlign val="baseline"/>
        <sz val="8"/>
        <color theme="1"/>
        <name val="Calibri"/>
        <scheme val="minor"/>
      </font>
      <numFmt numFmtId="164" formatCode="0.0"/>
      <fill>
        <patternFill patternType="none">
          <fgColor indexed="64"/>
          <bgColor auto="1"/>
        </patternFill>
      </fill>
      <border diagonalUp="0" diagonalDown="0">
        <left style="thin">
          <color indexed="64"/>
        </left>
        <right/>
        <top style="thin">
          <color indexed="64"/>
        </top>
        <bottom/>
      </border>
      <protection locked="1" hidden="0"/>
    </dxf>
    <dxf>
      <fill>
        <patternFill patternType="none">
          <fgColor indexed="64"/>
          <bgColor auto="1"/>
        </patternFill>
      </fill>
      <protection locked="1" hidden="0"/>
    </dxf>
    <dxf>
      <fill>
        <patternFill patternType="none">
          <fgColor indexed="64"/>
          <bgColor auto="1"/>
        </patternFill>
      </fill>
      <protection locked="1" hidden="0"/>
    </dxf>
    <dxf>
      <font>
        <b val="0"/>
        <i val="0"/>
        <strike val="0"/>
        <condense val="0"/>
        <extend val="0"/>
        <outline val="0"/>
        <shadow val="0"/>
        <u val="none"/>
        <vertAlign val="baseline"/>
        <sz val="8"/>
        <color auto="1"/>
        <name val="Calibri"/>
        <scheme val="minor"/>
      </font>
      <numFmt numFmtId="1" formatCode="0"/>
      <fill>
        <patternFill patternType="none">
          <fgColor indexed="64"/>
          <bgColor auto="1"/>
        </patternFill>
      </fill>
      <border diagonalUp="0" diagonalDown="0">
        <left style="thin">
          <color indexed="64"/>
        </left>
        <right/>
        <top style="thin">
          <color indexed="64"/>
        </top>
        <bottom/>
      </border>
      <protection locked="1" hidden="0"/>
    </dxf>
    <dxf>
      <fill>
        <patternFill patternType="none">
          <fgColor indexed="64"/>
          <bgColor auto="1"/>
        </patternFill>
      </fill>
      <protection locked="1" hidden="0"/>
    </dxf>
    <dxf>
      <font>
        <b val="0"/>
        <i val="0"/>
        <strike val="0"/>
        <condense val="0"/>
        <extend val="0"/>
        <outline val="0"/>
        <shadow val="0"/>
        <u val="none"/>
        <vertAlign val="baseline"/>
        <sz val="8"/>
        <color auto="1"/>
        <name val="Calibri"/>
        <scheme val="minor"/>
      </font>
      <numFmt numFmtId="1" formatCode="0"/>
      <fill>
        <patternFill patternType="none">
          <fgColor indexed="64"/>
          <bgColor auto="1"/>
        </patternFill>
      </fill>
      <border diagonalUp="0" diagonalDown="0">
        <left style="thin">
          <color indexed="64"/>
        </left>
        <right/>
        <top style="thin">
          <color indexed="64"/>
        </top>
        <bottom/>
      </border>
      <protection locked="1" hidden="0"/>
    </dxf>
    <dxf>
      <font>
        <b val="0"/>
        <i val="0"/>
        <strike val="0"/>
        <condense val="0"/>
        <extend val="0"/>
        <outline val="0"/>
        <shadow val="0"/>
        <u val="none"/>
        <vertAlign val="baseline"/>
        <sz val="8"/>
        <color auto="1"/>
        <name val="Calibri"/>
        <scheme val="minor"/>
      </font>
      <numFmt numFmtId="1" formatCode="0"/>
      <fill>
        <patternFill patternType="none">
          <fgColor indexed="64"/>
          <bgColor auto="1"/>
        </patternFill>
      </fill>
      <border diagonalUp="0" diagonalDown="0">
        <left style="thin">
          <color indexed="64"/>
        </left>
        <right/>
        <top style="thin">
          <color indexed="64"/>
        </top>
        <bottom/>
      </border>
      <protection locked="1" hidden="0"/>
    </dxf>
    <dxf>
      <font>
        <b val="0"/>
        <i val="0"/>
        <strike val="0"/>
        <condense val="0"/>
        <extend val="0"/>
        <outline val="0"/>
        <shadow val="0"/>
        <u val="none"/>
        <vertAlign val="baseline"/>
        <sz val="8"/>
        <color auto="1"/>
        <name val="Calibri"/>
        <scheme val="minor"/>
      </font>
      <numFmt numFmtId="1" formatCode="0"/>
      <fill>
        <patternFill patternType="none">
          <fgColor indexed="64"/>
          <bgColor auto="1"/>
        </patternFill>
      </fill>
      <border diagonalUp="0" diagonalDown="0">
        <left style="thin">
          <color indexed="64"/>
        </left>
        <right/>
        <top style="thin">
          <color indexed="64"/>
        </top>
        <bottom/>
      </border>
      <protection locked="1" hidden="0"/>
    </dxf>
    <dxf>
      <font>
        <b val="0"/>
        <i val="0"/>
        <strike val="0"/>
        <condense val="0"/>
        <extend val="0"/>
        <outline val="0"/>
        <shadow val="0"/>
        <u val="none"/>
        <vertAlign val="baseline"/>
        <sz val="8"/>
        <color theme="1"/>
        <name val="Calibri"/>
        <scheme val="minor"/>
      </font>
      <fill>
        <patternFill patternType="none">
          <fgColor indexed="64"/>
          <bgColor auto="1"/>
        </patternFill>
      </fill>
      <border diagonalUp="0" diagonalDown="0">
        <left style="thin">
          <color indexed="64"/>
        </left>
        <right/>
        <top style="thin">
          <color indexed="64"/>
        </top>
        <bottom/>
      </border>
      <protection locked="1" hidden="0"/>
    </dxf>
    <dxf>
      <font>
        <b val="0"/>
        <i val="0"/>
        <strike val="0"/>
        <condense val="0"/>
        <extend val="0"/>
        <outline val="0"/>
        <shadow val="0"/>
        <u val="none"/>
        <vertAlign val="baseline"/>
        <sz val="8"/>
        <color auto="1"/>
        <name val="Calibri"/>
        <scheme val="minor"/>
      </font>
      <numFmt numFmtId="1" formatCode="0"/>
      <fill>
        <patternFill patternType="none">
          <fgColor indexed="64"/>
          <bgColor auto="1"/>
        </patternFill>
      </fill>
      <border diagonalUp="0" diagonalDown="0">
        <left style="thin">
          <color indexed="64"/>
        </left>
        <right/>
        <top style="thin">
          <color indexed="64"/>
        </top>
        <bottom/>
      </border>
      <protection locked="1" hidden="0"/>
    </dxf>
    <dxf>
      <font>
        <b val="0"/>
        <i val="0"/>
        <strike val="0"/>
        <condense val="0"/>
        <extend val="0"/>
        <outline val="0"/>
        <shadow val="0"/>
        <u val="none"/>
        <vertAlign val="baseline"/>
        <sz val="8"/>
        <color auto="1"/>
        <name val="Calibri"/>
        <scheme val="minor"/>
      </font>
      <numFmt numFmtId="2" formatCode="0.00"/>
      <fill>
        <patternFill patternType="none">
          <fgColor indexed="64"/>
          <bgColor auto="1"/>
        </patternFill>
      </fill>
      <border diagonalUp="0" diagonalDown="0">
        <left style="thin">
          <color indexed="64"/>
        </left>
        <right/>
        <top style="thin">
          <color indexed="64"/>
        </top>
        <bottom/>
      </border>
      <protection locked="1" hidden="0"/>
    </dxf>
    <dxf>
      <font>
        <b val="0"/>
        <i val="0"/>
        <strike val="0"/>
        <condense val="0"/>
        <extend val="0"/>
        <outline val="0"/>
        <shadow val="0"/>
        <u val="none"/>
        <vertAlign val="baseline"/>
        <sz val="8"/>
        <color auto="1"/>
        <name val="Calibri"/>
        <scheme val="minor"/>
      </font>
      <numFmt numFmtId="0" formatCode="General"/>
      <fill>
        <patternFill patternType="none">
          <fgColor indexed="64"/>
          <bgColor auto="1"/>
        </patternFill>
      </fill>
      <border diagonalUp="0" diagonalDown="0">
        <left style="thin">
          <color indexed="64"/>
        </left>
        <right/>
        <top style="thin">
          <color indexed="64"/>
        </top>
        <bottom/>
      </border>
      <protection locked="1" hidden="0"/>
    </dxf>
    <dxf>
      <font>
        <b val="0"/>
        <i val="0"/>
        <strike val="0"/>
        <condense val="0"/>
        <extend val="0"/>
        <outline val="0"/>
        <shadow val="0"/>
        <u val="none"/>
        <vertAlign val="baseline"/>
        <sz val="8"/>
        <color auto="1"/>
        <name val="Calibri"/>
        <scheme val="minor"/>
      </font>
      <numFmt numFmtId="0" formatCode="General"/>
      <fill>
        <patternFill patternType="none">
          <fgColor indexed="64"/>
          <bgColor auto="1"/>
        </patternFill>
      </fill>
      <border diagonalUp="0" diagonalDown="0">
        <left style="thin">
          <color indexed="64"/>
        </left>
        <right/>
        <top style="thin">
          <color indexed="64"/>
        </top>
        <bottom/>
      </border>
      <protection locked="1" hidden="0"/>
    </dxf>
    <dxf>
      <font>
        <b val="0"/>
        <i val="0"/>
        <strike val="0"/>
        <condense val="0"/>
        <extend val="0"/>
        <outline val="0"/>
        <shadow val="0"/>
        <u val="none"/>
        <vertAlign val="baseline"/>
        <sz val="8"/>
        <color theme="1"/>
        <name val="Calibri"/>
        <scheme val="minor"/>
      </font>
      <fill>
        <patternFill patternType="none">
          <fgColor indexed="64"/>
          <bgColor auto="1"/>
        </patternFill>
      </fill>
      <border diagonalUp="0" diagonalDown="0">
        <left style="thin">
          <color indexed="64"/>
        </left>
        <right/>
        <top style="thin">
          <color indexed="64"/>
        </top>
        <bottom/>
      </border>
      <protection locked="1" hidden="0"/>
    </dxf>
    <dxf>
      <font>
        <b val="0"/>
        <i val="0"/>
        <strike val="0"/>
        <condense val="0"/>
        <extend val="0"/>
        <outline val="0"/>
        <shadow val="0"/>
        <u val="none"/>
        <vertAlign val="baseline"/>
        <sz val="8"/>
        <color theme="1"/>
        <name val="Calibri"/>
        <scheme val="minor"/>
      </font>
      <fill>
        <patternFill patternType="none">
          <fgColor indexed="64"/>
          <bgColor auto="1"/>
        </patternFill>
      </fill>
      <protection locked="1" hidden="0"/>
    </dxf>
    <dxf>
      <font>
        <b/>
        <i val="0"/>
        <strike val="0"/>
        <condense val="0"/>
        <extend val="0"/>
        <outline val="0"/>
        <shadow val="0"/>
        <u val="none"/>
        <vertAlign val="baseline"/>
        <sz val="8"/>
        <color theme="0"/>
        <name val="Calibri"/>
        <scheme val="minor"/>
      </font>
      <fill>
        <patternFill patternType="solid">
          <fgColor indexed="64"/>
          <bgColor theme="8" tint="-0.249977111117893"/>
        </patternFill>
      </fill>
      <alignment horizontal="general" vertical="bottom" textRotation="0" wrapText="1" indent="0" justifyLastLine="0" shrinkToFit="0" readingOrder="0"/>
      <protection locked="1" hidden="0"/>
    </dxf>
    <dxf>
      <font>
        <b val="0"/>
        <i val="0"/>
        <strike val="0"/>
        <condense val="0"/>
        <extend val="0"/>
        <outline val="0"/>
        <shadow val="0"/>
        <u val="none"/>
        <vertAlign val="baseline"/>
        <sz val="8"/>
        <color theme="1"/>
        <name val="Calibri"/>
        <scheme val="minor"/>
      </font>
      <fill>
        <patternFill patternType="none">
          <bgColor auto="1"/>
        </patternFill>
      </fill>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8"/>
        <color theme="1"/>
        <name val="Calibri"/>
        <scheme val="minor"/>
      </font>
      <numFmt numFmtId="165" formatCode="0.000"/>
      <fill>
        <patternFill patternType="none">
          <fgColor indexed="64"/>
          <bgColor auto="1"/>
        </patternFill>
      </fill>
      <protection locked="0" hidden="0"/>
    </dxf>
    <dxf>
      <font>
        <b val="0"/>
        <i val="0"/>
        <strike val="0"/>
        <condense val="0"/>
        <extend val="0"/>
        <outline val="0"/>
        <shadow val="0"/>
        <u val="none"/>
        <vertAlign val="baseline"/>
        <sz val="8"/>
        <color theme="1"/>
        <name val="Calibri"/>
        <scheme val="minor"/>
      </font>
      <numFmt numFmtId="165" formatCode="0.000"/>
      <fill>
        <patternFill patternType="none">
          <fgColor indexed="64"/>
          <bgColor auto="1"/>
        </patternFill>
      </fill>
      <protection locked="0" hidden="0"/>
    </dxf>
    <dxf>
      <font>
        <b val="0"/>
        <i val="0"/>
        <strike val="0"/>
        <condense val="0"/>
        <extend val="0"/>
        <outline val="0"/>
        <shadow val="0"/>
        <u val="none"/>
        <vertAlign val="baseline"/>
        <sz val="8"/>
        <color theme="1"/>
        <name val="Calibri"/>
        <scheme val="minor"/>
      </font>
      <numFmt numFmtId="165" formatCode="0.000"/>
      <fill>
        <patternFill patternType="none">
          <fgColor indexed="64"/>
          <bgColor auto="1"/>
        </patternFill>
      </fill>
      <protection locked="0" hidden="0"/>
    </dxf>
    <dxf>
      <font>
        <b val="0"/>
        <i val="0"/>
        <strike val="0"/>
        <condense val="0"/>
        <extend val="0"/>
        <outline val="0"/>
        <shadow val="0"/>
        <u val="none"/>
        <vertAlign val="baseline"/>
        <sz val="8"/>
        <color theme="1"/>
        <name val="Calibri"/>
        <scheme val="minor"/>
      </font>
      <numFmt numFmtId="165" formatCode="0.000"/>
      <fill>
        <patternFill patternType="none">
          <fgColor indexed="64"/>
          <bgColor auto="1"/>
        </patternFill>
      </fill>
      <protection locked="0" hidden="0"/>
    </dxf>
    <dxf>
      <font>
        <b val="0"/>
        <i val="0"/>
        <strike val="0"/>
        <condense val="0"/>
        <extend val="0"/>
        <outline val="0"/>
        <shadow val="0"/>
        <u val="none"/>
        <vertAlign val="baseline"/>
        <sz val="8"/>
        <color theme="1"/>
        <name val="Calibri"/>
        <scheme val="minor"/>
      </font>
      <numFmt numFmtId="165" formatCode="0.000"/>
      <fill>
        <patternFill patternType="none">
          <fgColor indexed="64"/>
          <bgColor auto="1"/>
        </patternFill>
      </fill>
      <protection locked="0" hidden="0"/>
    </dxf>
    <dxf>
      <font>
        <b val="0"/>
        <i val="0"/>
        <strike val="0"/>
        <condense val="0"/>
        <extend val="0"/>
        <outline val="0"/>
        <shadow val="0"/>
        <u val="none"/>
        <vertAlign val="baseline"/>
        <sz val="8"/>
        <color theme="1"/>
        <name val="Calibri"/>
        <scheme val="minor"/>
      </font>
      <numFmt numFmtId="165" formatCode="0.000"/>
      <fill>
        <patternFill patternType="none">
          <fgColor indexed="64"/>
          <bgColor auto="1"/>
        </patternFill>
      </fill>
      <protection locked="0" hidden="0"/>
    </dxf>
    <dxf>
      <font>
        <b val="0"/>
        <i val="0"/>
        <strike val="0"/>
        <condense val="0"/>
        <extend val="0"/>
        <outline val="0"/>
        <shadow val="0"/>
        <u val="none"/>
        <vertAlign val="baseline"/>
        <sz val="8"/>
        <color theme="1"/>
        <name val="Calibri"/>
        <scheme val="minor"/>
      </font>
      <numFmt numFmtId="13" formatCode="0%"/>
      <fill>
        <patternFill patternType="none">
          <fgColor theme="8" tint="0.79998168889431442"/>
          <bgColor auto="1"/>
        </patternFill>
      </fill>
      <border diagonalUp="0" diagonalDown="0">
        <left style="thin">
          <color indexed="64"/>
        </left>
        <right style="thin">
          <color indexed="64"/>
        </right>
        <top style="thin">
          <color indexed="64"/>
        </top>
        <bottom/>
      </border>
      <protection locked="0" hidden="0"/>
    </dxf>
    <dxf>
      <font>
        <b val="0"/>
        <i val="0"/>
        <strike val="0"/>
        <condense val="0"/>
        <extend val="0"/>
        <outline val="0"/>
        <shadow val="0"/>
        <u val="none"/>
        <vertAlign val="baseline"/>
        <sz val="8"/>
        <color theme="1"/>
        <name val="Calibri"/>
        <scheme val="minor"/>
      </font>
      <numFmt numFmtId="166" formatCode="0.0%"/>
      <fill>
        <patternFill patternType="none">
          <fgColor theme="8" tint="0.79998168889431442"/>
          <bgColor auto="1"/>
        </patternFill>
      </fill>
      <border diagonalUp="0" diagonalDown="0">
        <left style="thin">
          <color indexed="64"/>
        </left>
        <right/>
        <top style="thin">
          <color indexed="64"/>
        </top>
        <bottom/>
      </border>
      <protection locked="0" hidden="0"/>
    </dxf>
    <dxf>
      <font>
        <b val="0"/>
        <i val="0"/>
        <strike val="0"/>
        <condense val="0"/>
        <extend val="0"/>
        <outline val="0"/>
        <shadow val="0"/>
        <u val="none"/>
        <vertAlign val="baseline"/>
        <sz val="8"/>
        <color theme="1"/>
        <name val="Calibri"/>
        <scheme val="minor"/>
      </font>
      <numFmt numFmtId="164" formatCode="0.0"/>
      <fill>
        <patternFill patternType="none">
          <fgColor theme="8" tint="0.79998168889431442"/>
          <bgColor auto="1"/>
        </patternFill>
      </fill>
      <border diagonalUp="0" diagonalDown="0">
        <left style="thin">
          <color indexed="64"/>
        </left>
        <right/>
        <top style="thin">
          <color indexed="64"/>
        </top>
        <bottom/>
      </border>
      <protection locked="0" hidden="0"/>
    </dxf>
    <dxf>
      <font>
        <b val="0"/>
        <i val="0"/>
        <strike val="0"/>
        <condense val="0"/>
        <extend val="0"/>
        <outline val="0"/>
        <shadow val="0"/>
        <u val="none"/>
        <vertAlign val="baseline"/>
        <sz val="8"/>
        <color theme="1"/>
        <name val="Calibri"/>
        <scheme val="minor"/>
      </font>
      <numFmt numFmtId="164" formatCode="0.0"/>
      <fill>
        <patternFill patternType="none">
          <fgColor theme="8" tint="0.79998168889431442"/>
          <bgColor auto="1"/>
        </patternFill>
      </fill>
      <border diagonalUp="0" diagonalDown="0">
        <left style="thin">
          <color indexed="64"/>
        </left>
        <right/>
        <top style="thin">
          <color indexed="64"/>
        </top>
        <bottom/>
      </border>
      <protection locked="0" hidden="0"/>
    </dxf>
    <dxf>
      <font>
        <b val="0"/>
        <i val="0"/>
        <strike val="0"/>
        <condense val="0"/>
        <extend val="0"/>
        <outline val="0"/>
        <shadow val="0"/>
        <u val="none"/>
        <vertAlign val="baseline"/>
        <sz val="8"/>
        <color theme="1"/>
        <name val="Calibri"/>
        <scheme val="minor"/>
      </font>
      <numFmt numFmtId="164" formatCode="0.0"/>
      <fill>
        <patternFill patternType="none">
          <fgColor theme="8" tint="0.79998168889431442"/>
          <bgColor auto="1"/>
        </patternFill>
      </fill>
      <border diagonalUp="0" diagonalDown="0">
        <left style="thin">
          <color indexed="64"/>
        </left>
        <right/>
        <top style="thin">
          <color indexed="64"/>
        </top>
        <bottom/>
      </border>
      <protection locked="0" hidden="0"/>
    </dxf>
    <dxf>
      <font>
        <b val="0"/>
        <i val="0"/>
        <strike val="0"/>
        <condense val="0"/>
        <extend val="0"/>
        <outline val="0"/>
        <shadow val="0"/>
        <u val="none"/>
        <vertAlign val="baseline"/>
        <sz val="8"/>
        <color theme="1"/>
        <name val="Calibri"/>
        <scheme val="minor"/>
      </font>
      <numFmt numFmtId="13" formatCode="0%"/>
      <fill>
        <patternFill patternType="none">
          <fgColor theme="8" tint="0.79998168889431442"/>
          <bgColor auto="1"/>
        </patternFill>
      </fill>
      <border diagonalUp="0" diagonalDown="0">
        <left style="thin">
          <color indexed="64"/>
        </left>
        <right/>
        <top style="thin">
          <color indexed="64"/>
        </top>
        <bottom/>
      </border>
      <protection locked="0" hidden="0"/>
    </dxf>
    <dxf>
      <font>
        <b val="0"/>
        <i val="0"/>
        <strike val="0"/>
        <condense val="0"/>
        <extend val="0"/>
        <outline val="0"/>
        <shadow val="0"/>
        <u val="none"/>
        <vertAlign val="baseline"/>
        <sz val="8"/>
        <color theme="1"/>
        <name val="Calibri"/>
        <scheme val="minor"/>
      </font>
      <numFmt numFmtId="164" formatCode="0.0"/>
      <fill>
        <patternFill patternType="none">
          <fgColor theme="8" tint="0.79998168889431442"/>
          <bgColor auto="1"/>
        </patternFill>
      </fill>
      <border diagonalUp="0" diagonalDown="0">
        <left style="thin">
          <color indexed="64"/>
        </left>
        <right/>
        <top style="thin">
          <color indexed="64"/>
        </top>
        <bottom/>
      </border>
      <protection locked="0" hidden="0"/>
    </dxf>
    <dxf>
      <font>
        <b val="0"/>
        <i val="0"/>
        <strike val="0"/>
        <condense val="0"/>
        <extend val="0"/>
        <outline val="0"/>
        <shadow val="0"/>
        <u val="none"/>
        <vertAlign val="baseline"/>
        <sz val="8"/>
        <color theme="1"/>
        <name val="Calibri"/>
        <scheme val="minor"/>
      </font>
      <numFmt numFmtId="13" formatCode="0%"/>
      <fill>
        <patternFill patternType="none">
          <fgColor theme="8" tint="0.79998168889431442"/>
          <bgColor auto="1"/>
        </patternFill>
      </fill>
      <border diagonalUp="0" diagonalDown="0">
        <left style="thin">
          <color indexed="64"/>
        </left>
        <right/>
        <top style="thin">
          <color indexed="64"/>
        </top>
        <bottom/>
      </border>
      <protection locked="0" hidden="0"/>
    </dxf>
    <dxf>
      <font>
        <b val="0"/>
        <i val="0"/>
        <strike val="0"/>
        <condense val="0"/>
        <extend val="0"/>
        <outline val="0"/>
        <shadow val="0"/>
        <u val="none"/>
        <vertAlign val="baseline"/>
        <sz val="8"/>
        <color theme="1"/>
        <name val="Calibri"/>
        <scheme val="minor"/>
      </font>
      <numFmt numFmtId="164" formatCode="0.0"/>
      <fill>
        <patternFill patternType="none">
          <fgColor theme="8" tint="0.79998168889431442"/>
          <bgColor auto="1"/>
        </patternFill>
      </fill>
      <border diagonalUp="0" diagonalDown="0">
        <left style="thin">
          <color indexed="64"/>
        </left>
        <right/>
        <top style="thin">
          <color indexed="64"/>
        </top>
        <bottom/>
      </border>
      <protection locked="0" hidden="0"/>
    </dxf>
    <dxf>
      <font>
        <b val="0"/>
        <i val="0"/>
        <strike val="0"/>
        <condense val="0"/>
        <extend val="0"/>
        <outline val="0"/>
        <shadow val="0"/>
        <u val="none"/>
        <vertAlign val="baseline"/>
        <sz val="8"/>
        <color theme="1"/>
        <name val="Calibri"/>
        <scheme val="minor"/>
      </font>
      <numFmt numFmtId="164" formatCode="0.0"/>
      <fill>
        <patternFill patternType="none">
          <fgColor theme="8" tint="0.79998168889431442"/>
          <bgColor auto="1"/>
        </patternFill>
      </fill>
      <border diagonalUp="0" diagonalDown="0">
        <left style="thin">
          <color indexed="64"/>
        </left>
        <right/>
        <top style="thin">
          <color indexed="64"/>
        </top>
        <bottom/>
      </border>
      <protection locked="0" hidden="0"/>
    </dxf>
    <dxf>
      <font>
        <b val="0"/>
        <i val="0"/>
        <strike val="0"/>
        <condense val="0"/>
        <extend val="0"/>
        <outline val="0"/>
        <shadow val="0"/>
        <u val="none"/>
        <vertAlign val="baseline"/>
        <sz val="8"/>
        <color auto="1"/>
        <name val="Calibri"/>
        <scheme val="minor"/>
      </font>
      <numFmt numFmtId="1" formatCode="0"/>
      <fill>
        <patternFill patternType="none">
          <fgColor theme="8" tint="0.79998168889431442"/>
          <bgColor auto="1"/>
        </patternFill>
      </fill>
      <border diagonalUp="0" diagonalDown="0">
        <left style="thin">
          <color indexed="64"/>
        </left>
        <right/>
        <top style="thin">
          <color indexed="64"/>
        </top>
        <bottom/>
      </border>
      <protection locked="0" hidden="0"/>
    </dxf>
    <dxf>
      <font>
        <b val="0"/>
        <i val="0"/>
        <strike val="0"/>
        <condense val="0"/>
        <extend val="0"/>
        <outline val="0"/>
        <shadow val="0"/>
        <u val="none"/>
        <vertAlign val="baseline"/>
        <sz val="8"/>
        <color auto="1"/>
        <name val="Calibri"/>
        <scheme val="minor"/>
      </font>
      <numFmt numFmtId="1" formatCode="0"/>
      <fill>
        <patternFill patternType="none">
          <fgColor theme="8" tint="0.79998168889431442"/>
          <bgColor auto="1"/>
        </patternFill>
      </fill>
      <border diagonalUp="0" diagonalDown="0">
        <left style="thin">
          <color indexed="64"/>
        </left>
        <right/>
        <top style="thin">
          <color indexed="64"/>
        </top>
        <bottom/>
      </border>
      <protection locked="0" hidden="0"/>
    </dxf>
    <dxf>
      <font>
        <b val="0"/>
        <i val="0"/>
        <strike val="0"/>
        <condense val="0"/>
        <extend val="0"/>
        <outline val="0"/>
        <shadow val="0"/>
        <u val="none"/>
        <vertAlign val="baseline"/>
        <sz val="8"/>
        <color auto="1"/>
        <name val="Calibri"/>
        <scheme val="minor"/>
      </font>
      <numFmt numFmtId="1" formatCode="0"/>
      <fill>
        <patternFill patternType="none">
          <fgColor theme="8" tint="0.79998168889431442"/>
          <bgColor auto="1"/>
        </patternFill>
      </fill>
      <border diagonalUp="0" diagonalDown="0">
        <left style="thin">
          <color indexed="64"/>
        </left>
        <right/>
        <top style="thin">
          <color indexed="64"/>
        </top>
        <bottom/>
      </border>
      <protection locked="0" hidden="0"/>
    </dxf>
    <dxf>
      <font>
        <b val="0"/>
        <i val="0"/>
        <strike val="0"/>
        <condense val="0"/>
        <extend val="0"/>
        <outline val="0"/>
        <shadow val="0"/>
        <u val="none"/>
        <vertAlign val="baseline"/>
        <sz val="8"/>
        <color auto="1"/>
        <name val="Calibri"/>
        <scheme val="minor"/>
      </font>
      <numFmt numFmtId="1" formatCode="0"/>
      <fill>
        <patternFill patternType="none">
          <fgColor theme="8" tint="0.79998168889431442"/>
          <bgColor auto="1"/>
        </patternFill>
      </fill>
      <border diagonalUp="0" diagonalDown="0">
        <left style="thin">
          <color indexed="64"/>
        </left>
        <right/>
        <top style="thin">
          <color indexed="64"/>
        </top>
        <bottom/>
      </border>
      <protection locked="0" hidden="0"/>
    </dxf>
    <dxf>
      <font>
        <b val="0"/>
        <i val="0"/>
        <strike val="0"/>
        <condense val="0"/>
        <extend val="0"/>
        <outline val="0"/>
        <shadow val="0"/>
        <u val="none"/>
        <vertAlign val="baseline"/>
        <sz val="8"/>
        <color auto="1"/>
        <name val="Calibri"/>
        <scheme val="minor"/>
      </font>
      <numFmt numFmtId="1" formatCode="0"/>
      <fill>
        <patternFill patternType="none">
          <fgColor theme="8" tint="0.79998168889431442"/>
          <bgColor auto="1"/>
        </patternFill>
      </fill>
      <border diagonalUp="0" diagonalDown="0">
        <left style="thin">
          <color indexed="64"/>
        </left>
        <right/>
        <top style="thin">
          <color indexed="64"/>
        </top>
        <bottom/>
      </border>
      <protection locked="0" hidden="0"/>
    </dxf>
    <dxf>
      <font>
        <b val="0"/>
        <i val="0"/>
        <strike val="0"/>
        <condense val="0"/>
        <extend val="0"/>
        <outline val="0"/>
        <shadow val="0"/>
        <u val="none"/>
        <vertAlign val="baseline"/>
        <sz val="8"/>
        <color auto="1"/>
        <name val="Calibri"/>
        <scheme val="minor"/>
      </font>
      <numFmt numFmtId="1" formatCode="0"/>
      <fill>
        <patternFill patternType="none">
          <fgColor theme="8" tint="0.79998168889431442"/>
          <bgColor auto="1"/>
        </patternFill>
      </fill>
      <border diagonalUp="0" diagonalDown="0">
        <left style="thin">
          <color indexed="64"/>
        </left>
        <right/>
        <top style="thin">
          <color indexed="64"/>
        </top>
        <bottom/>
      </border>
      <protection locked="0" hidden="0"/>
    </dxf>
    <dxf>
      <font>
        <b val="0"/>
        <i val="0"/>
        <strike val="0"/>
        <condense val="0"/>
        <extend val="0"/>
        <outline val="0"/>
        <shadow val="0"/>
        <u val="none"/>
        <vertAlign val="baseline"/>
        <sz val="8"/>
        <color auto="1"/>
        <name val="Calibri"/>
        <scheme val="minor"/>
      </font>
      <numFmt numFmtId="1" formatCode="0"/>
      <fill>
        <patternFill patternType="none">
          <fgColor theme="8" tint="0.79998168889431442"/>
          <bgColor auto="1"/>
        </patternFill>
      </fill>
      <border diagonalUp="0" diagonalDown="0">
        <left style="thin">
          <color indexed="64"/>
        </left>
        <right/>
        <top style="thin">
          <color indexed="64"/>
        </top>
        <bottom/>
      </border>
      <protection locked="0" hidden="0"/>
    </dxf>
    <dxf>
      <font>
        <b val="0"/>
        <i val="0"/>
        <strike val="0"/>
        <condense val="0"/>
        <extend val="0"/>
        <outline val="0"/>
        <shadow val="0"/>
        <u val="none"/>
        <vertAlign val="baseline"/>
        <sz val="8"/>
        <color theme="1"/>
        <name val="Calibri"/>
        <scheme val="minor"/>
      </font>
      <fill>
        <patternFill patternType="none">
          <fgColor theme="8" tint="0.79998168889431442"/>
          <bgColor auto="1"/>
        </patternFill>
      </fill>
      <border diagonalUp="0" diagonalDown="0">
        <left style="thin">
          <color indexed="64"/>
        </left>
        <right/>
        <top style="thin">
          <color indexed="64"/>
        </top>
        <bottom/>
      </border>
      <protection locked="0" hidden="0"/>
    </dxf>
    <dxf>
      <font>
        <b val="0"/>
        <i val="0"/>
        <strike val="0"/>
        <condense val="0"/>
        <extend val="0"/>
        <outline val="0"/>
        <shadow val="0"/>
        <u val="none"/>
        <vertAlign val="baseline"/>
        <sz val="8"/>
        <color auto="1"/>
        <name val="Calibri"/>
        <scheme val="minor"/>
      </font>
      <numFmt numFmtId="1" formatCode="0"/>
      <fill>
        <patternFill patternType="none">
          <fgColor theme="8" tint="0.79998168889431442"/>
          <bgColor auto="1"/>
        </patternFill>
      </fill>
      <border diagonalUp="0" diagonalDown="0">
        <left style="thin">
          <color indexed="64"/>
        </left>
        <right/>
        <top style="thin">
          <color indexed="64"/>
        </top>
        <bottom/>
      </border>
      <protection locked="0" hidden="0"/>
    </dxf>
    <dxf>
      <font>
        <b val="0"/>
        <i val="0"/>
        <strike val="0"/>
        <condense val="0"/>
        <extend val="0"/>
        <outline val="0"/>
        <shadow val="0"/>
        <u val="none"/>
        <vertAlign val="baseline"/>
        <sz val="8"/>
        <color auto="1"/>
        <name val="Calibri"/>
        <scheme val="minor"/>
      </font>
      <numFmt numFmtId="2" formatCode="0.00"/>
      <fill>
        <patternFill patternType="none">
          <fgColor theme="8" tint="0.79998168889431442"/>
          <bgColor auto="1"/>
        </patternFill>
      </fill>
      <border diagonalUp="0" diagonalDown="0">
        <left style="thin">
          <color indexed="64"/>
        </left>
        <right/>
        <top style="thin">
          <color indexed="64"/>
        </top>
        <bottom/>
      </border>
      <protection locked="0" hidden="0"/>
    </dxf>
    <dxf>
      <font>
        <b val="0"/>
        <i val="0"/>
        <strike val="0"/>
        <condense val="0"/>
        <extend val="0"/>
        <outline val="0"/>
        <shadow val="0"/>
        <u val="none"/>
        <vertAlign val="baseline"/>
        <sz val="8"/>
        <color auto="1"/>
        <name val="Calibri"/>
        <scheme val="minor"/>
      </font>
      <numFmt numFmtId="0" formatCode="General"/>
      <fill>
        <patternFill patternType="none">
          <fgColor theme="8" tint="0.79998168889431442"/>
          <bgColor auto="1"/>
        </patternFill>
      </fill>
      <border diagonalUp="0" diagonalDown="0">
        <left style="thin">
          <color indexed="64"/>
        </left>
        <right/>
        <top style="thin">
          <color indexed="64"/>
        </top>
        <bottom/>
      </border>
      <protection locked="0" hidden="0"/>
    </dxf>
    <dxf>
      <font>
        <b val="0"/>
        <i val="0"/>
        <strike val="0"/>
        <condense val="0"/>
        <extend val="0"/>
        <outline val="0"/>
        <shadow val="0"/>
        <u val="none"/>
        <vertAlign val="baseline"/>
        <sz val="8"/>
        <color auto="1"/>
        <name val="Calibri"/>
        <scheme val="minor"/>
      </font>
      <numFmt numFmtId="0" formatCode="General"/>
      <fill>
        <patternFill patternType="none">
          <fgColor theme="8" tint="0.79998168889431442"/>
          <bgColor auto="1"/>
        </patternFill>
      </fill>
      <border diagonalUp="0" diagonalDown="0">
        <left style="thin">
          <color indexed="64"/>
        </left>
        <right/>
        <top style="thin">
          <color indexed="64"/>
        </top>
        <bottom/>
      </border>
      <protection locked="0" hidden="0"/>
    </dxf>
    <dxf>
      <font>
        <b val="0"/>
        <i val="0"/>
        <strike val="0"/>
        <condense val="0"/>
        <extend val="0"/>
        <outline val="0"/>
        <shadow val="0"/>
        <u val="none"/>
        <vertAlign val="baseline"/>
        <sz val="8"/>
        <color theme="1"/>
        <name val="Calibri"/>
        <scheme val="minor"/>
      </font>
      <fill>
        <patternFill patternType="none">
          <fgColor indexed="64"/>
          <bgColor auto="1"/>
        </patternFill>
      </fill>
      <border diagonalUp="0" diagonalDown="0">
        <left style="thin">
          <color indexed="64"/>
        </left>
        <right/>
        <top style="thin">
          <color indexed="64"/>
        </top>
        <bottom/>
      </border>
      <protection locked="0" hidden="0"/>
    </dxf>
    <dxf>
      <font>
        <b val="0"/>
        <i val="0"/>
        <strike val="0"/>
        <condense val="0"/>
        <extend val="0"/>
        <outline val="0"/>
        <shadow val="0"/>
        <u val="none"/>
        <vertAlign val="baseline"/>
        <sz val="8"/>
        <color theme="1"/>
        <name val="Calibri"/>
        <scheme val="minor"/>
      </font>
      <fill>
        <patternFill patternType="none">
          <fgColor indexed="64"/>
          <bgColor auto="1"/>
        </patternFill>
      </fill>
      <protection locked="0" hidden="0"/>
    </dxf>
    <dxf>
      <font>
        <b/>
        <i val="0"/>
        <strike val="0"/>
        <condense val="0"/>
        <extend val="0"/>
        <outline val="0"/>
        <shadow val="0"/>
        <u val="none"/>
        <vertAlign val="baseline"/>
        <sz val="8"/>
        <color theme="0"/>
        <name val="Calibri"/>
        <scheme val="minor"/>
      </font>
      <fill>
        <patternFill patternType="solid">
          <fgColor indexed="64"/>
          <bgColor theme="8" tint="-0.249977111117893"/>
        </patternFill>
      </fill>
      <alignment horizontal="general" vertical="bottom" textRotation="0" wrapText="1" indent="0" justifyLastLine="0" shrinkToFit="0" readingOrder="0"/>
      <protection locked="1" hidden="0"/>
    </dxf>
    <dxf>
      <font>
        <b val="0"/>
        <i val="0"/>
        <strike val="0"/>
        <condense val="0"/>
        <extend val="0"/>
        <outline val="0"/>
        <shadow val="0"/>
        <u val="none"/>
        <vertAlign val="baseline"/>
        <sz val="8"/>
        <color theme="1"/>
        <name val="Calibri"/>
        <scheme val="minor"/>
      </font>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theme="1"/>
        <name val="Calibri"/>
        <scheme val="minor"/>
      </font>
      <numFmt numFmtId="165" formatCode="0.000"/>
      <fill>
        <patternFill patternType="none">
          <fgColor indexed="64"/>
          <bgColor indexed="65"/>
        </patternFill>
      </fill>
      <protection locked="1" hidden="0"/>
    </dxf>
    <dxf>
      <font>
        <b val="0"/>
        <i val="0"/>
        <strike val="0"/>
        <condense val="0"/>
        <extend val="0"/>
        <outline val="0"/>
        <shadow val="0"/>
        <u val="none"/>
        <vertAlign val="baseline"/>
        <sz val="8"/>
        <color theme="1"/>
        <name val="Calibri"/>
        <scheme val="minor"/>
      </font>
      <numFmt numFmtId="165" formatCode="0.000"/>
      <fill>
        <patternFill patternType="none">
          <fgColor indexed="64"/>
          <bgColor indexed="65"/>
        </patternFill>
      </fill>
      <protection locked="1" hidden="0"/>
    </dxf>
    <dxf>
      <font>
        <b val="0"/>
        <i val="0"/>
        <strike val="0"/>
        <condense val="0"/>
        <extend val="0"/>
        <outline val="0"/>
        <shadow val="0"/>
        <u val="none"/>
        <vertAlign val="baseline"/>
        <sz val="8"/>
        <color theme="1"/>
        <name val="Calibri"/>
        <scheme val="minor"/>
      </font>
      <numFmt numFmtId="165" formatCode="0.000"/>
      <fill>
        <patternFill patternType="none">
          <fgColor indexed="64"/>
          <bgColor indexed="65"/>
        </patternFill>
      </fill>
      <protection locked="1" hidden="0"/>
    </dxf>
    <dxf>
      <font>
        <b val="0"/>
        <i val="0"/>
        <strike val="0"/>
        <condense val="0"/>
        <extend val="0"/>
        <outline val="0"/>
        <shadow val="0"/>
        <u val="none"/>
        <vertAlign val="baseline"/>
        <sz val="8"/>
        <color theme="1"/>
        <name val="Calibri"/>
        <scheme val="minor"/>
      </font>
      <numFmt numFmtId="165" formatCode="0.000"/>
      <fill>
        <patternFill patternType="none">
          <fgColor indexed="64"/>
          <bgColor indexed="65"/>
        </patternFill>
      </fill>
      <protection locked="1" hidden="0"/>
    </dxf>
    <dxf>
      <font>
        <b val="0"/>
        <i val="0"/>
        <strike val="0"/>
        <condense val="0"/>
        <extend val="0"/>
        <outline val="0"/>
        <shadow val="0"/>
        <u val="none"/>
        <vertAlign val="baseline"/>
        <sz val="8"/>
        <color theme="1"/>
        <name val="Calibri"/>
        <scheme val="minor"/>
      </font>
      <numFmt numFmtId="165" formatCode="0.000"/>
      <fill>
        <patternFill patternType="none">
          <fgColor indexed="64"/>
          <bgColor indexed="65"/>
        </patternFill>
      </fill>
      <protection locked="1" hidden="0"/>
    </dxf>
    <dxf>
      <font>
        <b val="0"/>
        <i val="0"/>
        <strike val="0"/>
        <condense val="0"/>
        <extend val="0"/>
        <outline val="0"/>
        <shadow val="0"/>
        <u val="none"/>
        <vertAlign val="baseline"/>
        <sz val="8"/>
        <color theme="1"/>
        <name val="Calibri"/>
        <scheme val="minor"/>
      </font>
      <numFmt numFmtId="165" formatCode="0.000"/>
      <fill>
        <patternFill patternType="none">
          <fgColor indexed="64"/>
          <bgColor indexed="65"/>
        </patternFill>
      </fill>
      <protection locked="1" hidden="0"/>
    </dxf>
    <dxf>
      <font>
        <b val="0"/>
        <i val="0"/>
        <strike val="0"/>
        <condense val="0"/>
        <extend val="0"/>
        <outline val="0"/>
        <shadow val="0"/>
        <u val="none"/>
        <vertAlign val="baseline"/>
        <sz val="8"/>
        <color theme="1"/>
        <name val="Calibri"/>
        <scheme val="minor"/>
      </font>
      <numFmt numFmtId="13" formatCode="0%"/>
      <fill>
        <patternFill patternType="solid">
          <fgColor theme="8" tint="0.79998168889431442"/>
          <bgColor theme="8" tint="0.79998168889431442"/>
        </patternFill>
      </fill>
      <border diagonalUp="0" diagonalDown="0">
        <left style="thin">
          <color indexed="64"/>
        </left>
        <right style="thin">
          <color indexed="64"/>
        </right>
        <top style="thin">
          <color indexed="64"/>
        </top>
        <bottom/>
        <vertical/>
        <horizontal/>
      </border>
      <protection locked="1" hidden="0"/>
    </dxf>
    <dxf>
      <font>
        <b val="0"/>
        <i val="0"/>
        <strike val="0"/>
        <condense val="0"/>
        <extend val="0"/>
        <outline val="0"/>
        <shadow val="0"/>
        <u val="none"/>
        <vertAlign val="baseline"/>
        <sz val="8"/>
        <color theme="1"/>
        <name val="Calibri"/>
        <scheme val="minor"/>
      </font>
      <numFmt numFmtId="166" formatCode="0.0%"/>
      <fill>
        <patternFill patternType="solid">
          <fgColor theme="8" tint="0.79998168889431442"/>
          <bgColor theme="8" tint="0.79998168889431442"/>
        </patternFill>
      </fill>
      <border diagonalUp="0" diagonalDown="0">
        <left style="thin">
          <color indexed="64"/>
        </left>
        <right/>
        <top style="thin">
          <color indexed="64"/>
        </top>
        <bottom/>
        <vertical/>
        <horizontal/>
      </border>
      <protection locked="1" hidden="0"/>
    </dxf>
    <dxf>
      <font>
        <b val="0"/>
        <i val="0"/>
        <strike val="0"/>
        <condense val="0"/>
        <extend val="0"/>
        <outline val="0"/>
        <shadow val="0"/>
        <u val="none"/>
        <vertAlign val="baseline"/>
        <sz val="8"/>
        <color theme="1"/>
        <name val="Calibri"/>
        <scheme val="minor"/>
      </font>
      <numFmt numFmtId="164" formatCode="0.0"/>
      <fill>
        <patternFill patternType="solid">
          <fgColor theme="8" tint="0.79998168889431442"/>
          <bgColor theme="8" tint="0.79998168889431442"/>
        </patternFill>
      </fill>
      <border diagonalUp="0" diagonalDown="0">
        <left style="thin">
          <color indexed="64"/>
        </left>
        <right/>
        <top style="thin">
          <color indexed="64"/>
        </top>
        <bottom/>
        <vertical/>
        <horizontal/>
      </border>
      <protection locked="1" hidden="0"/>
    </dxf>
    <dxf>
      <font>
        <b val="0"/>
        <i val="0"/>
        <strike val="0"/>
        <condense val="0"/>
        <extend val="0"/>
        <outline val="0"/>
        <shadow val="0"/>
        <u val="none"/>
        <vertAlign val="baseline"/>
        <sz val="8"/>
        <color theme="1"/>
        <name val="Calibri"/>
        <scheme val="minor"/>
      </font>
      <numFmt numFmtId="164" formatCode="0.0"/>
      <fill>
        <patternFill patternType="solid">
          <fgColor theme="8" tint="0.79998168889431442"/>
          <bgColor theme="8" tint="0.79998168889431442"/>
        </patternFill>
      </fill>
      <border diagonalUp="0" diagonalDown="0">
        <left style="thin">
          <color indexed="64"/>
        </left>
        <right/>
        <top style="thin">
          <color indexed="64"/>
        </top>
        <bottom/>
        <vertical/>
        <horizontal/>
      </border>
      <protection locked="1" hidden="0"/>
    </dxf>
    <dxf>
      <font>
        <b val="0"/>
        <i val="0"/>
        <strike val="0"/>
        <condense val="0"/>
        <extend val="0"/>
        <outline val="0"/>
        <shadow val="0"/>
        <u val="none"/>
        <vertAlign val="baseline"/>
        <sz val="8"/>
        <color theme="1"/>
        <name val="Calibri"/>
        <scheme val="minor"/>
      </font>
      <numFmt numFmtId="164" formatCode="0.0"/>
      <fill>
        <patternFill patternType="solid">
          <fgColor theme="8" tint="0.79998168889431442"/>
          <bgColor theme="8" tint="0.79998168889431442"/>
        </patternFill>
      </fill>
      <border diagonalUp="0" diagonalDown="0">
        <left style="thin">
          <color indexed="64"/>
        </left>
        <right/>
        <top style="thin">
          <color indexed="64"/>
        </top>
        <bottom/>
        <vertical/>
        <horizontal/>
      </border>
      <protection locked="1" hidden="0"/>
    </dxf>
    <dxf>
      <font>
        <b val="0"/>
        <i val="0"/>
        <strike val="0"/>
        <condense val="0"/>
        <extend val="0"/>
        <outline val="0"/>
        <shadow val="0"/>
        <u val="none"/>
        <vertAlign val="baseline"/>
        <sz val="8"/>
        <color theme="1"/>
        <name val="Calibri"/>
        <scheme val="minor"/>
      </font>
      <numFmt numFmtId="13" formatCode="0%"/>
      <fill>
        <patternFill patternType="solid">
          <fgColor theme="8" tint="0.79998168889431442"/>
          <bgColor theme="8" tint="0.79998168889431442"/>
        </patternFill>
      </fill>
      <border diagonalUp="0" diagonalDown="0">
        <left style="thin">
          <color indexed="64"/>
        </left>
        <right/>
        <top style="thin">
          <color indexed="64"/>
        </top>
        <bottom/>
        <vertical/>
        <horizontal/>
      </border>
      <protection locked="1" hidden="0"/>
    </dxf>
    <dxf>
      <font>
        <b val="0"/>
        <i val="0"/>
        <strike val="0"/>
        <condense val="0"/>
        <extend val="0"/>
        <outline val="0"/>
        <shadow val="0"/>
        <u val="none"/>
        <vertAlign val="baseline"/>
        <sz val="8"/>
        <color theme="1"/>
        <name val="Calibri"/>
        <scheme val="minor"/>
      </font>
      <numFmt numFmtId="164" formatCode="0.0"/>
      <fill>
        <patternFill patternType="solid">
          <fgColor theme="8" tint="0.79998168889431442"/>
          <bgColor theme="8" tint="0.79998168889431442"/>
        </patternFill>
      </fill>
      <border diagonalUp="0" diagonalDown="0">
        <left style="thin">
          <color indexed="64"/>
        </left>
        <right/>
        <top style="thin">
          <color indexed="64"/>
        </top>
        <bottom/>
        <vertical/>
        <horizontal/>
      </border>
      <protection locked="1" hidden="0"/>
    </dxf>
    <dxf>
      <font>
        <b val="0"/>
        <i val="0"/>
        <strike val="0"/>
        <condense val="0"/>
        <extend val="0"/>
        <outline val="0"/>
        <shadow val="0"/>
        <u val="none"/>
        <vertAlign val="baseline"/>
        <sz val="8"/>
        <color theme="1"/>
        <name val="Calibri"/>
        <scheme val="minor"/>
      </font>
      <numFmt numFmtId="13" formatCode="0%"/>
      <fill>
        <patternFill patternType="solid">
          <fgColor theme="8" tint="0.79998168889431442"/>
          <bgColor theme="8" tint="0.79998168889431442"/>
        </patternFill>
      </fill>
      <border diagonalUp="0" diagonalDown="0">
        <left style="thin">
          <color indexed="64"/>
        </left>
        <right/>
        <top style="thin">
          <color indexed="64"/>
        </top>
        <bottom/>
        <vertical/>
        <horizontal/>
      </border>
      <protection locked="1" hidden="0"/>
    </dxf>
    <dxf>
      <font>
        <b val="0"/>
        <i val="0"/>
        <strike val="0"/>
        <condense val="0"/>
        <extend val="0"/>
        <outline val="0"/>
        <shadow val="0"/>
        <u val="none"/>
        <vertAlign val="baseline"/>
        <sz val="8"/>
        <color theme="1"/>
        <name val="Calibri"/>
        <scheme val="minor"/>
      </font>
      <numFmt numFmtId="164" formatCode="0.0"/>
      <fill>
        <patternFill patternType="solid">
          <fgColor theme="8" tint="0.79998168889431442"/>
          <bgColor theme="8" tint="0.79998168889431442"/>
        </patternFill>
      </fill>
      <border diagonalUp="0" diagonalDown="0">
        <left style="thin">
          <color indexed="64"/>
        </left>
        <right/>
        <top style="thin">
          <color indexed="64"/>
        </top>
        <bottom/>
        <vertical/>
        <horizontal/>
      </border>
      <protection locked="1" hidden="0"/>
    </dxf>
    <dxf>
      <font>
        <b val="0"/>
        <i val="0"/>
        <strike val="0"/>
        <condense val="0"/>
        <extend val="0"/>
        <outline val="0"/>
        <shadow val="0"/>
        <u val="none"/>
        <vertAlign val="baseline"/>
        <sz val="8"/>
        <color theme="1"/>
        <name val="Calibri"/>
        <scheme val="minor"/>
      </font>
      <numFmt numFmtId="164" formatCode="0.0"/>
      <fill>
        <patternFill patternType="solid">
          <fgColor theme="8" tint="0.79998168889431442"/>
          <bgColor theme="8" tint="0.79998168889431442"/>
        </patternFill>
      </fill>
      <border diagonalUp="0" diagonalDown="0">
        <left style="thin">
          <color indexed="64"/>
        </left>
        <right/>
        <top style="thin">
          <color indexed="64"/>
        </top>
        <bottom/>
        <vertical/>
        <horizontal/>
      </border>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font>
        <b val="0"/>
        <i val="0"/>
        <strike val="0"/>
        <condense val="0"/>
        <extend val="0"/>
        <outline val="0"/>
        <shadow val="0"/>
        <u val="none"/>
        <vertAlign val="baseline"/>
        <sz val="8"/>
        <color theme="1"/>
        <name val="Calibri"/>
        <scheme val="minor"/>
      </font>
      <fill>
        <patternFill patternType="solid">
          <fgColor theme="8" tint="0.79998168889431442"/>
          <bgColor theme="8" tint="0.79998168889431442"/>
        </patternFill>
      </fill>
      <border diagonalUp="0" diagonalDown="0">
        <left style="thin">
          <color indexed="64"/>
        </left>
        <right/>
        <top style="thin">
          <color indexed="64"/>
        </top>
        <bottom/>
        <vertical/>
        <horizontal/>
      </border>
      <protection locked="1" hidden="0"/>
    </dxf>
    <dxf>
      <protection locked="1" hidden="0"/>
    </dxf>
    <dxf>
      <protection locked="1" hidden="0"/>
    </dxf>
    <dxf>
      <protection locked="1" hidden="0"/>
    </dxf>
    <dxf>
      <protection locked="1" hidden="0"/>
    </dxf>
    <dxf>
      <font>
        <b val="0"/>
        <i val="0"/>
        <strike val="0"/>
        <condense val="0"/>
        <extend val="0"/>
        <outline val="0"/>
        <shadow val="0"/>
        <u val="none"/>
        <vertAlign val="baseline"/>
        <sz val="8"/>
        <color theme="1"/>
        <name val="Calibri"/>
        <scheme val="minor"/>
      </font>
      <fill>
        <patternFill patternType="solid">
          <fgColor theme="8" tint="0.79998168889431442"/>
          <bgColor theme="8" tint="0.79998168889431442"/>
        </patternFill>
      </fill>
      <border diagonalUp="0" diagonalDown="0">
        <left style="thin">
          <color indexed="64"/>
        </left>
        <right/>
        <top style="thin">
          <color indexed="64"/>
        </top>
        <bottom/>
        <vertical/>
        <horizontal/>
      </border>
      <protection locked="1" hidden="0"/>
    </dxf>
    <dxf>
      <font>
        <b val="0"/>
        <i val="0"/>
        <strike val="0"/>
        <condense val="0"/>
        <extend val="0"/>
        <outline val="0"/>
        <shadow val="0"/>
        <u val="none"/>
        <vertAlign val="baseline"/>
        <sz val="8"/>
        <color theme="1"/>
        <name val="Calibri"/>
        <scheme val="minor"/>
      </font>
      <fill>
        <patternFill patternType="none">
          <fgColor indexed="64"/>
          <bgColor indexed="65"/>
        </patternFill>
      </fill>
      <protection locked="1" hidden="0"/>
    </dxf>
    <dxf>
      <font>
        <b/>
        <i val="0"/>
        <strike val="0"/>
        <condense val="0"/>
        <extend val="0"/>
        <outline val="0"/>
        <shadow val="0"/>
        <u val="none"/>
        <vertAlign val="baseline"/>
        <sz val="8"/>
        <color theme="0"/>
        <name val="Calibri"/>
        <scheme val="minor"/>
      </font>
      <fill>
        <patternFill patternType="solid">
          <fgColor indexed="64"/>
          <bgColor theme="8" tint="-0.249977111117893"/>
        </patternFill>
      </fill>
      <alignment horizontal="general" vertical="bottom" textRotation="0" wrapText="1" indent="0" justifyLastLine="0" shrinkToFit="0" readingOrder="0"/>
      <protection locked="1" hidden="0"/>
    </dxf>
    <dxf>
      <font>
        <b val="0"/>
        <i val="0"/>
        <strike val="0"/>
        <condense val="0"/>
        <extend val="0"/>
        <outline val="0"/>
        <shadow val="0"/>
        <u val="none"/>
        <vertAlign val="baseline"/>
        <sz val="8"/>
        <color auto="1"/>
        <name val="Calibri"/>
        <scheme val="minor"/>
      </font>
      <numFmt numFmtId="0" formatCode="General"/>
      <border diagonalUp="0" diagonalDown="0">
        <left style="thin">
          <color indexed="64"/>
        </left>
        <right/>
        <top style="thin">
          <color indexed="64"/>
        </top>
        <bottom style="thin">
          <color indexed="64"/>
        </bottom>
        <vertical/>
        <horizontal/>
      </border>
      <protection locked="0" hidden="0"/>
    </dxf>
    <dxf>
      <font>
        <b val="0"/>
        <i val="0"/>
        <strike val="0"/>
        <condense val="0"/>
        <extend val="0"/>
        <outline val="0"/>
        <shadow val="0"/>
        <u val="none"/>
        <vertAlign val="baseline"/>
        <sz val="8"/>
        <color theme="1"/>
        <name val="Calibri"/>
        <scheme val="minor"/>
      </font>
      <numFmt numFmtId="165" formatCode="0.000"/>
      <fill>
        <patternFill patternType="none">
          <fgColor indexed="64"/>
          <bgColor indexed="65"/>
        </patternFill>
      </fill>
      <protection locked="0" hidden="0"/>
    </dxf>
    <dxf>
      <font>
        <b val="0"/>
        <i val="0"/>
        <strike val="0"/>
        <condense val="0"/>
        <extend val="0"/>
        <outline val="0"/>
        <shadow val="0"/>
        <u val="none"/>
        <vertAlign val="baseline"/>
        <sz val="8"/>
        <color theme="1"/>
        <name val="Calibri"/>
        <scheme val="minor"/>
      </font>
      <numFmt numFmtId="165" formatCode="0.000"/>
      <fill>
        <patternFill patternType="none">
          <fgColor indexed="64"/>
          <bgColor indexed="65"/>
        </patternFill>
      </fill>
      <protection locked="0" hidden="0"/>
    </dxf>
    <dxf>
      <font>
        <b val="0"/>
        <i val="0"/>
        <strike val="0"/>
        <condense val="0"/>
        <extend val="0"/>
        <outline val="0"/>
        <shadow val="0"/>
        <u val="none"/>
        <vertAlign val="baseline"/>
        <sz val="8"/>
        <color theme="1"/>
        <name val="Calibri"/>
        <scheme val="minor"/>
      </font>
      <numFmt numFmtId="165" formatCode="0.000"/>
      <fill>
        <patternFill patternType="none">
          <fgColor indexed="64"/>
          <bgColor indexed="65"/>
        </patternFill>
      </fill>
      <protection locked="0" hidden="0"/>
    </dxf>
    <dxf>
      <font>
        <b val="0"/>
        <i val="0"/>
        <strike val="0"/>
        <condense val="0"/>
        <extend val="0"/>
        <outline val="0"/>
        <shadow val="0"/>
        <u val="none"/>
        <vertAlign val="baseline"/>
        <sz val="8"/>
        <color theme="1"/>
        <name val="Calibri"/>
        <scheme val="minor"/>
      </font>
      <numFmt numFmtId="165" formatCode="0.000"/>
      <fill>
        <patternFill patternType="none">
          <fgColor indexed="64"/>
          <bgColor indexed="65"/>
        </patternFill>
      </fill>
      <protection locked="0" hidden="0"/>
    </dxf>
    <dxf>
      <font>
        <b val="0"/>
        <i val="0"/>
        <strike val="0"/>
        <condense val="0"/>
        <extend val="0"/>
        <outline val="0"/>
        <shadow val="0"/>
        <u val="none"/>
        <vertAlign val="baseline"/>
        <sz val="8"/>
        <color theme="1"/>
        <name val="Calibri"/>
        <scheme val="minor"/>
      </font>
      <numFmt numFmtId="165" formatCode="0.000"/>
      <fill>
        <patternFill patternType="none">
          <fgColor indexed="64"/>
          <bgColor indexed="65"/>
        </patternFill>
      </fill>
      <protection locked="0" hidden="0"/>
    </dxf>
    <dxf>
      <font>
        <b val="0"/>
        <i val="0"/>
        <strike val="0"/>
        <condense val="0"/>
        <extend val="0"/>
        <outline val="0"/>
        <shadow val="0"/>
        <u val="none"/>
        <vertAlign val="baseline"/>
        <sz val="8"/>
        <color theme="1"/>
        <name val="Calibri"/>
        <scheme val="minor"/>
      </font>
      <numFmt numFmtId="165" formatCode="0.000"/>
      <fill>
        <patternFill patternType="none">
          <fgColor indexed="64"/>
          <bgColor indexed="65"/>
        </patternFill>
      </fill>
      <protection locked="0" hidden="0"/>
    </dxf>
    <dxf>
      <font>
        <b val="0"/>
        <i val="0"/>
        <strike val="0"/>
        <condense val="0"/>
        <extend val="0"/>
        <outline val="0"/>
        <shadow val="0"/>
        <u val="none"/>
        <vertAlign val="baseline"/>
        <sz val="8"/>
        <color theme="1"/>
        <name val="Calibri"/>
        <scheme val="minor"/>
      </font>
      <numFmt numFmtId="13" formatCode="0%"/>
      <fill>
        <patternFill patternType="solid">
          <fgColor theme="8" tint="0.79998168889431442"/>
          <bgColor theme="8" tint="0.79998168889431442"/>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8"/>
        <color theme="1"/>
        <name val="Calibri"/>
        <scheme val="minor"/>
      </font>
      <numFmt numFmtId="166" formatCode="0.0%"/>
      <fill>
        <patternFill patternType="solid">
          <fgColor theme="8" tint="0.79998168889431442"/>
          <bgColor theme="8" tint="0.79998168889431442"/>
        </patternFill>
      </fill>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theme="1"/>
        <name val="Calibri"/>
        <scheme val="minor"/>
      </font>
      <numFmt numFmtId="164" formatCode="0.0"/>
      <fill>
        <patternFill patternType="solid">
          <fgColor theme="8" tint="0.79998168889431442"/>
          <bgColor theme="8" tint="0.79998168889431442"/>
        </patternFill>
      </fill>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theme="1"/>
        <name val="Calibri"/>
        <scheme val="minor"/>
      </font>
      <numFmt numFmtId="164" formatCode="0.0"/>
      <fill>
        <patternFill patternType="solid">
          <fgColor theme="8" tint="0.79998168889431442"/>
          <bgColor theme="8" tint="0.79998168889431442"/>
        </patternFill>
      </fill>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theme="1"/>
        <name val="Calibri"/>
        <scheme val="minor"/>
      </font>
      <numFmt numFmtId="164" formatCode="0.0"/>
      <fill>
        <patternFill patternType="solid">
          <fgColor theme="8" tint="0.79998168889431442"/>
          <bgColor theme="8" tint="0.79998168889431442"/>
        </patternFill>
      </fill>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theme="1"/>
        <name val="Calibri"/>
        <scheme val="minor"/>
      </font>
      <numFmt numFmtId="13" formatCode="0%"/>
      <fill>
        <patternFill patternType="solid">
          <fgColor theme="8" tint="0.79998168889431442"/>
          <bgColor theme="8" tint="0.79998168889431442"/>
        </patternFill>
      </fill>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theme="1"/>
        <name val="Calibri"/>
        <scheme val="minor"/>
      </font>
      <numFmt numFmtId="164" formatCode="0.0"/>
      <fill>
        <patternFill patternType="solid">
          <fgColor theme="8" tint="0.79998168889431442"/>
          <bgColor theme="8" tint="0.79998168889431442"/>
        </patternFill>
      </fill>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theme="1"/>
        <name val="Calibri"/>
        <scheme val="minor"/>
      </font>
      <numFmt numFmtId="13" formatCode="0%"/>
      <fill>
        <patternFill patternType="solid">
          <fgColor theme="8" tint="0.79998168889431442"/>
          <bgColor theme="8" tint="0.79998168889431442"/>
        </patternFill>
      </fill>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theme="1"/>
        <name val="Calibri"/>
        <scheme val="minor"/>
      </font>
      <numFmt numFmtId="164" formatCode="0.0"/>
      <fill>
        <patternFill patternType="solid">
          <fgColor theme="8" tint="0.79998168889431442"/>
          <bgColor theme="8" tint="0.79998168889431442"/>
        </patternFill>
      </fill>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theme="1"/>
        <name val="Calibri"/>
        <scheme val="minor"/>
      </font>
      <numFmt numFmtId="164" formatCode="0.0"/>
      <fill>
        <patternFill patternType="solid">
          <fgColor theme="8" tint="0.79998168889431442"/>
          <bgColor theme="8" tint="0.79998168889431442"/>
        </patternFill>
      </fill>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theme="1"/>
        <name val="Calibri"/>
        <scheme val="minor"/>
      </font>
      <fill>
        <patternFill patternType="solid">
          <fgColor theme="8" tint="0.79998168889431442"/>
          <bgColor theme="8" tint="0.79998168889431442"/>
        </patternFill>
      </fill>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theme="1"/>
        <name val="Calibri"/>
        <scheme val="minor"/>
      </font>
      <fill>
        <patternFill patternType="solid">
          <fgColor theme="8" tint="0.79998168889431442"/>
          <bgColor theme="8" tint="0.79998168889431442"/>
        </patternFill>
      </fill>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theme="1"/>
        <name val="Calibri"/>
        <scheme val="minor"/>
      </font>
      <fill>
        <patternFill patternType="solid">
          <fgColor theme="8" tint="0.79998168889431442"/>
          <bgColor theme="8" tint="0.79998168889431442"/>
        </patternFill>
      </fill>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theme="1"/>
        <name val="Calibri"/>
        <scheme val="minor"/>
      </font>
      <fill>
        <patternFill patternType="solid">
          <fgColor theme="8" tint="0.79998168889431442"/>
          <bgColor theme="8" tint="0.79998168889431442"/>
        </patternFill>
      </fill>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theme="1"/>
        <name val="Calibri"/>
        <scheme val="minor"/>
      </font>
      <fill>
        <patternFill patternType="solid">
          <fgColor theme="8" tint="0.79998168889431442"/>
          <bgColor theme="8" tint="0.79998168889431442"/>
        </patternFill>
      </fill>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theme="1"/>
        <name val="Calibri"/>
        <scheme val="minor"/>
      </font>
      <fill>
        <patternFill patternType="solid">
          <fgColor theme="8" tint="0.79998168889431442"/>
          <bgColor theme="8" tint="0.79998168889431442"/>
        </patternFill>
      </fill>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theme="1"/>
        <name val="Calibri"/>
        <scheme val="minor"/>
      </font>
      <fill>
        <patternFill patternType="solid">
          <fgColor theme="8" tint="0.79998168889431442"/>
          <bgColor theme="8" tint="0.79998168889431442"/>
        </patternFill>
      </fill>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theme="1"/>
        <name val="Calibri"/>
        <scheme val="minor"/>
      </font>
      <fill>
        <patternFill patternType="solid">
          <fgColor theme="8" tint="0.79998168889431442"/>
          <bgColor theme="8" tint="0.79998168889431442"/>
        </patternFill>
      </fill>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auto="1"/>
        <name val="Calibri"/>
        <scheme val="minor"/>
      </font>
      <numFmt numFmtId="1" formatCode="0"/>
      <fill>
        <patternFill patternType="solid">
          <fgColor theme="8" tint="0.79998168889431442"/>
          <bgColor theme="8" tint="0.79998168889431442"/>
        </patternFill>
      </fill>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auto="1"/>
        <name val="Calibri"/>
        <scheme val="minor"/>
      </font>
      <numFmt numFmtId="2" formatCode="0.00"/>
      <fill>
        <patternFill patternType="solid">
          <fgColor theme="8" tint="0.79998168889431442"/>
          <bgColor theme="8" tint="0.79998168889431442"/>
        </patternFill>
      </fill>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auto="1"/>
        <name val="Calibri"/>
        <scheme val="minor"/>
      </font>
      <numFmt numFmtId="0" formatCode="General"/>
      <fill>
        <patternFill patternType="solid">
          <fgColor theme="8" tint="0.79998168889431442"/>
          <bgColor theme="8" tint="0.79998168889431442"/>
        </patternFill>
      </fill>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auto="1"/>
        <name val="Calibri"/>
        <scheme val="minor"/>
      </font>
      <numFmt numFmtId="0" formatCode="General"/>
      <fill>
        <patternFill patternType="solid">
          <fgColor theme="8" tint="0.79998168889431442"/>
          <bgColor theme="8" tint="0.79998168889431442"/>
        </patternFill>
      </fill>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theme="1"/>
        <name val="Calibri"/>
        <scheme val="minor"/>
      </font>
      <fill>
        <patternFill patternType="solid">
          <fgColor theme="8" tint="0.79998168889431442"/>
          <bgColor theme="8" tint="0.79998168889431442"/>
        </patternFill>
      </fill>
      <border diagonalUp="0" diagonalDown="0">
        <left/>
        <right/>
        <top style="thin">
          <color indexed="64"/>
        </top>
        <bottom/>
        <vertical/>
        <horizontal/>
      </border>
      <protection locked="0" hidden="0"/>
    </dxf>
    <dxf>
      <border outline="0">
        <left style="thin">
          <color indexed="64"/>
        </left>
        <right style="thin">
          <color indexed="64"/>
        </right>
      </border>
    </dxf>
    <dxf>
      <font>
        <b val="0"/>
        <i val="0"/>
        <strike val="0"/>
        <condense val="0"/>
        <extend val="0"/>
        <outline val="0"/>
        <shadow val="0"/>
        <u val="none"/>
        <vertAlign val="baseline"/>
        <sz val="8"/>
        <color theme="1"/>
        <name val="Calibri"/>
        <scheme val="minor"/>
      </font>
      <fill>
        <patternFill patternType="none">
          <fgColor indexed="64"/>
          <bgColor indexed="65"/>
        </patternFill>
      </fill>
      <protection locked="0" hidden="0"/>
    </dxf>
    <dxf>
      <font>
        <b/>
        <i val="0"/>
        <strike val="0"/>
        <condense val="0"/>
        <extend val="0"/>
        <outline val="0"/>
        <shadow val="0"/>
        <u val="none"/>
        <vertAlign val="baseline"/>
        <sz val="8"/>
        <color theme="0"/>
        <name val="Calibri"/>
        <scheme val="minor"/>
      </font>
      <fill>
        <patternFill patternType="solid">
          <fgColor indexed="64"/>
          <bgColor theme="8" tint="-0.249977111117893"/>
        </patternFill>
      </fill>
      <alignment horizontal="general" vertical="bottom" textRotation="0" wrapText="1" indent="0" justifyLastLine="0" shrinkToFit="0" readingOrder="0"/>
      <protection locked="1" hidden="0"/>
    </dxf>
    <dxf>
      <font>
        <b val="0"/>
        <i val="0"/>
        <strike val="0"/>
        <condense val="0"/>
        <extend val="0"/>
        <outline val="0"/>
        <shadow val="0"/>
        <u val="none"/>
        <vertAlign val="baseline"/>
        <sz val="8"/>
        <color auto="1"/>
        <name val="Calibri"/>
        <scheme val="minor"/>
      </font>
      <numFmt numFmtId="0" formatCode="General"/>
      <border diagonalUp="0" diagonalDown="0">
        <left style="thin">
          <color indexed="64"/>
        </left>
        <right/>
        <top style="thin">
          <color indexed="64"/>
        </top>
        <bottom style="thin">
          <color indexed="64"/>
        </bottom>
        <vertical/>
        <horizontal/>
      </border>
      <protection locked="1" hidden="0"/>
    </dxf>
    <dxf>
      <font>
        <b val="0"/>
        <i val="0"/>
        <strike val="0"/>
        <condense val="0"/>
        <extend val="0"/>
        <outline val="0"/>
        <shadow val="0"/>
        <u val="none"/>
        <vertAlign val="baseline"/>
        <sz val="8"/>
        <color theme="1"/>
        <name val="Calibri"/>
        <scheme val="minor"/>
      </font>
      <numFmt numFmtId="165" formatCode="0.000"/>
      <fill>
        <patternFill patternType="none">
          <fgColor indexed="64"/>
          <bgColor indexed="65"/>
        </patternFill>
      </fill>
      <protection locked="1" hidden="0"/>
    </dxf>
    <dxf>
      <font>
        <b val="0"/>
        <i val="0"/>
        <strike val="0"/>
        <condense val="0"/>
        <extend val="0"/>
        <outline val="0"/>
        <shadow val="0"/>
        <u val="none"/>
        <vertAlign val="baseline"/>
        <sz val="8"/>
        <color theme="1"/>
        <name val="Calibri"/>
        <scheme val="minor"/>
      </font>
      <numFmt numFmtId="165" formatCode="0.000"/>
      <fill>
        <patternFill patternType="none">
          <fgColor indexed="64"/>
          <bgColor indexed="65"/>
        </patternFill>
      </fill>
      <protection locked="1" hidden="0"/>
    </dxf>
    <dxf>
      <font>
        <b val="0"/>
        <i val="0"/>
        <strike val="0"/>
        <condense val="0"/>
        <extend val="0"/>
        <outline val="0"/>
        <shadow val="0"/>
        <u val="none"/>
        <vertAlign val="baseline"/>
        <sz val="8"/>
        <color theme="1"/>
        <name val="Calibri"/>
        <scheme val="minor"/>
      </font>
      <numFmt numFmtId="165" formatCode="0.000"/>
      <fill>
        <patternFill patternType="none">
          <fgColor indexed="64"/>
          <bgColor indexed="65"/>
        </patternFill>
      </fill>
      <protection locked="1" hidden="0"/>
    </dxf>
    <dxf>
      <font>
        <b val="0"/>
        <i val="0"/>
        <strike val="0"/>
        <condense val="0"/>
        <extend val="0"/>
        <outline val="0"/>
        <shadow val="0"/>
        <u val="none"/>
        <vertAlign val="baseline"/>
        <sz val="8"/>
        <color theme="1"/>
        <name val="Calibri"/>
        <scheme val="minor"/>
      </font>
      <numFmt numFmtId="165" formatCode="0.000"/>
      <fill>
        <patternFill patternType="none">
          <fgColor indexed="64"/>
          <bgColor indexed="65"/>
        </patternFill>
      </fill>
      <protection locked="1" hidden="0"/>
    </dxf>
    <dxf>
      <font>
        <b val="0"/>
        <i val="0"/>
        <strike val="0"/>
        <condense val="0"/>
        <extend val="0"/>
        <outline val="0"/>
        <shadow val="0"/>
        <u val="none"/>
        <vertAlign val="baseline"/>
        <sz val="8"/>
        <color theme="1"/>
        <name val="Calibri"/>
        <scheme val="minor"/>
      </font>
      <numFmt numFmtId="165" formatCode="0.000"/>
      <fill>
        <patternFill patternType="none">
          <fgColor indexed="64"/>
          <bgColor indexed="65"/>
        </patternFill>
      </fill>
      <protection locked="1" hidden="0"/>
    </dxf>
    <dxf>
      <font>
        <b val="0"/>
        <i val="0"/>
        <strike val="0"/>
        <condense val="0"/>
        <extend val="0"/>
        <outline val="0"/>
        <shadow val="0"/>
        <u val="none"/>
        <vertAlign val="baseline"/>
        <sz val="8"/>
        <color theme="1"/>
        <name val="Calibri"/>
        <scheme val="minor"/>
      </font>
      <numFmt numFmtId="165" formatCode="0.000"/>
      <fill>
        <patternFill patternType="none">
          <fgColor indexed="64"/>
          <bgColor indexed="65"/>
        </patternFill>
      </fill>
      <protection locked="1" hidden="0"/>
    </dxf>
    <dxf>
      <font>
        <b val="0"/>
        <i val="0"/>
        <strike val="0"/>
        <condense val="0"/>
        <extend val="0"/>
        <outline val="0"/>
        <shadow val="0"/>
        <u val="none"/>
        <vertAlign val="baseline"/>
        <sz val="8"/>
        <color theme="1"/>
        <name val="Calibri"/>
        <scheme val="minor"/>
      </font>
      <numFmt numFmtId="13" formatCode="0%"/>
      <border diagonalUp="0" diagonalDown="0">
        <left style="thin">
          <color indexed="64"/>
        </left>
        <right style="thin">
          <color indexed="64"/>
        </right>
        <top style="thin">
          <color indexed="64"/>
        </top>
        <bottom/>
        <vertical/>
        <horizontal/>
      </border>
      <protection locked="1" hidden="0"/>
    </dxf>
    <dxf>
      <font>
        <b val="0"/>
        <i val="0"/>
        <strike val="0"/>
        <condense val="0"/>
        <extend val="0"/>
        <outline val="0"/>
        <shadow val="0"/>
        <u val="none"/>
        <vertAlign val="baseline"/>
        <sz val="8"/>
        <color theme="1"/>
        <name val="Calibri"/>
        <scheme val="minor"/>
      </font>
      <numFmt numFmtId="166" formatCode="0.0%"/>
      <border diagonalUp="0" diagonalDown="0">
        <left style="thin">
          <color indexed="64"/>
        </left>
        <right/>
        <top style="thin">
          <color indexed="64"/>
        </top>
        <bottom/>
        <vertical/>
        <horizontal/>
      </border>
      <protection locked="1" hidden="0"/>
    </dxf>
    <dxf>
      <font>
        <b val="0"/>
        <i val="0"/>
        <strike val="0"/>
        <condense val="0"/>
        <extend val="0"/>
        <outline val="0"/>
        <shadow val="0"/>
        <u val="none"/>
        <vertAlign val="baseline"/>
        <sz val="8"/>
        <color theme="1"/>
        <name val="Calibri"/>
        <scheme val="minor"/>
      </font>
      <numFmt numFmtId="164" formatCode="0.0"/>
      <border diagonalUp="0" diagonalDown="0">
        <left style="thin">
          <color indexed="64"/>
        </left>
        <right/>
        <top style="thin">
          <color indexed="64"/>
        </top>
        <bottom/>
        <vertical/>
        <horizontal/>
      </border>
      <protection locked="1" hidden="0"/>
    </dxf>
    <dxf>
      <font>
        <b val="0"/>
        <i val="0"/>
        <strike val="0"/>
        <condense val="0"/>
        <extend val="0"/>
        <outline val="0"/>
        <shadow val="0"/>
        <u val="none"/>
        <vertAlign val="baseline"/>
        <sz val="8"/>
        <color theme="1"/>
        <name val="Calibri"/>
        <scheme val="minor"/>
      </font>
      <numFmt numFmtId="164" formatCode="0.0"/>
      <border diagonalUp="0" diagonalDown="0">
        <left style="thin">
          <color indexed="64"/>
        </left>
        <right/>
        <top style="thin">
          <color indexed="64"/>
        </top>
        <bottom/>
        <vertical/>
        <horizontal/>
      </border>
      <protection locked="1" hidden="0"/>
    </dxf>
    <dxf>
      <font>
        <b val="0"/>
        <i val="0"/>
        <strike val="0"/>
        <condense val="0"/>
        <extend val="0"/>
        <outline val="0"/>
        <shadow val="0"/>
        <u val="none"/>
        <vertAlign val="baseline"/>
        <sz val="8"/>
        <color theme="1"/>
        <name val="Calibri"/>
        <scheme val="minor"/>
      </font>
      <numFmt numFmtId="164" formatCode="0.0"/>
      <border diagonalUp="0" diagonalDown="0">
        <left style="thin">
          <color indexed="64"/>
        </left>
        <right/>
        <top style="thin">
          <color indexed="64"/>
        </top>
        <bottom/>
        <vertical/>
        <horizontal/>
      </border>
      <protection locked="1" hidden="0"/>
    </dxf>
    <dxf>
      <font>
        <b val="0"/>
        <i val="0"/>
        <strike val="0"/>
        <condense val="0"/>
        <extend val="0"/>
        <outline val="0"/>
        <shadow val="0"/>
        <u val="none"/>
        <vertAlign val="baseline"/>
        <sz val="8"/>
        <color theme="1"/>
        <name val="Calibri"/>
        <scheme val="minor"/>
      </font>
      <numFmt numFmtId="13" formatCode="0%"/>
      <border diagonalUp="0" diagonalDown="0">
        <left style="thin">
          <color indexed="64"/>
        </left>
        <right/>
        <top style="thin">
          <color indexed="64"/>
        </top>
        <bottom/>
        <vertical/>
        <horizontal/>
      </border>
      <protection locked="1" hidden="0"/>
    </dxf>
    <dxf>
      <font>
        <b val="0"/>
        <i val="0"/>
        <strike val="0"/>
        <condense val="0"/>
        <extend val="0"/>
        <outline val="0"/>
        <shadow val="0"/>
        <u val="none"/>
        <vertAlign val="baseline"/>
        <sz val="8"/>
        <color theme="1"/>
        <name val="Calibri"/>
        <scheme val="minor"/>
      </font>
      <numFmt numFmtId="164" formatCode="0.0"/>
      <border diagonalUp="0" diagonalDown="0">
        <left style="thin">
          <color indexed="64"/>
        </left>
        <right/>
        <top style="thin">
          <color indexed="64"/>
        </top>
        <bottom/>
        <vertical/>
        <horizontal/>
      </border>
      <protection locked="1" hidden="0"/>
    </dxf>
    <dxf>
      <font>
        <b val="0"/>
        <i val="0"/>
        <strike val="0"/>
        <condense val="0"/>
        <extend val="0"/>
        <outline val="0"/>
        <shadow val="0"/>
        <u val="none"/>
        <vertAlign val="baseline"/>
        <sz val="8"/>
        <color auto="1"/>
        <name val="Calibri"/>
        <scheme val="minor"/>
      </font>
      <numFmt numFmtId="13" formatCode="0%"/>
      <border diagonalUp="0" diagonalDown="0">
        <left style="thin">
          <color indexed="64"/>
        </left>
        <right/>
        <top style="thin">
          <color indexed="64"/>
        </top>
        <bottom/>
        <vertical/>
        <horizontal/>
      </border>
      <protection locked="1" hidden="0"/>
    </dxf>
    <dxf>
      <font>
        <b val="0"/>
        <i val="0"/>
        <strike val="0"/>
        <condense val="0"/>
        <extend val="0"/>
        <outline val="0"/>
        <shadow val="0"/>
        <u val="none"/>
        <vertAlign val="baseline"/>
        <sz val="8"/>
        <color theme="1"/>
        <name val="Calibri"/>
        <scheme val="minor"/>
      </font>
      <numFmt numFmtId="164" formatCode="0.0"/>
      <border diagonalUp="0" diagonalDown="0">
        <left style="thin">
          <color indexed="64"/>
        </left>
        <right/>
        <top style="thin">
          <color indexed="64"/>
        </top>
        <bottom/>
        <vertical/>
        <horizontal/>
      </border>
      <protection locked="1" hidden="0"/>
    </dxf>
    <dxf>
      <font>
        <b val="0"/>
        <i val="0"/>
        <strike val="0"/>
        <condense val="0"/>
        <extend val="0"/>
        <outline val="0"/>
        <shadow val="0"/>
        <u val="none"/>
        <vertAlign val="baseline"/>
        <sz val="8"/>
        <color theme="1"/>
        <name val="Calibri"/>
        <scheme val="minor"/>
      </font>
      <numFmt numFmtId="164" formatCode="0.0"/>
      <border diagonalUp="0" diagonalDown="0">
        <left style="thin">
          <color indexed="64"/>
        </left>
        <right/>
        <top style="thin">
          <color indexed="64"/>
        </top>
        <bottom/>
        <vertical/>
        <horizontal/>
      </border>
      <protection locked="1" hidden="0"/>
    </dxf>
    <dxf>
      <font>
        <b val="0"/>
        <i val="0"/>
        <strike val="0"/>
        <condense val="0"/>
        <extend val="0"/>
        <outline val="0"/>
        <shadow val="0"/>
        <u val="none"/>
        <vertAlign val="baseline"/>
        <sz val="8"/>
        <color auto="1"/>
        <name val="Calibri"/>
        <scheme val="minor"/>
      </font>
      <numFmt numFmtId="1" formatCode="0"/>
      <border diagonalUp="0" diagonalDown="0">
        <left style="thin">
          <color indexed="64"/>
        </left>
        <right/>
        <top style="thin">
          <color indexed="64"/>
        </top>
        <bottom/>
        <vertical/>
        <horizontal/>
      </border>
      <protection locked="1" hidden="0"/>
    </dxf>
    <dxf>
      <font>
        <b val="0"/>
        <i val="0"/>
        <strike val="0"/>
        <condense val="0"/>
        <extend val="0"/>
        <outline val="0"/>
        <shadow val="0"/>
        <u val="none"/>
        <vertAlign val="baseline"/>
        <sz val="8"/>
        <color auto="1"/>
        <name val="Calibri"/>
        <scheme val="minor"/>
      </font>
      <numFmt numFmtId="1" formatCode="0"/>
      <border diagonalUp="0" diagonalDown="0">
        <left style="thin">
          <color indexed="64"/>
        </left>
        <right/>
        <top style="thin">
          <color indexed="64"/>
        </top>
        <bottom/>
        <vertical/>
        <horizontal/>
      </border>
      <protection locked="1" hidden="0"/>
    </dxf>
    <dxf>
      <font>
        <b val="0"/>
        <i val="0"/>
        <strike val="0"/>
        <condense val="0"/>
        <extend val="0"/>
        <outline val="0"/>
        <shadow val="0"/>
        <u val="none"/>
        <vertAlign val="baseline"/>
        <sz val="8"/>
        <color auto="1"/>
        <name val="Calibri"/>
        <scheme val="minor"/>
      </font>
      <numFmt numFmtId="1" formatCode="0"/>
      <border diagonalUp="0" diagonalDown="0">
        <left style="thin">
          <color indexed="64"/>
        </left>
        <right/>
        <top style="thin">
          <color indexed="64"/>
        </top>
        <bottom/>
        <vertical/>
        <horizontal/>
      </border>
      <protection locked="1" hidden="0"/>
    </dxf>
    <dxf>
      <font>
        <b val="0"/>
        <i val="0"/>
        <strike val="0"/>
        <condense val="0"/>
        <extend val="0"/>
        <outline val="0"/>
        <shadow val="0"/>
        <u val="none"/>
        <vertAlign val="baseline"/>
        <sz val="8"/>
        <color auto="1"/>
        <name val="Calibri"/>
        <scheme val="minor"/>
      </font>
      <numFmt numFmtId="1" formatCode="0"/>
      <border diagonalUp="0" diagonalDown="0">
        <left style="thin">
          <color indexed="64"/>
        </left>
        <right/>
        <top style="thin">
          <color indexed="64"/>
        </top>
        <bottom/>
        <vertical/>
        <horizontal/>
      </border>
      <protection locked="1" hidden="0"/>
    </dxf>
    <dxf>
      <font>
        <b val="0"/>
        <i val="0"/>
        <strike val="0"/>
        <condense val="0"/>
        <extend val="0"/>
        <outline val="0"/>
        <shadow val="0"/>
        <u val="none"/>
        <vertAlign val="baseline"/>
        <sz val="8"/>
        <color auto="1"/>
        <name val="Calibri"/>
        <scheme val="minor"/>
      </font>
      <numFmt numFmtId="1" formatCode="0"/>
      <border diagonalUp="0" diagonalDown="0">
        <left style="thin">
          <color indexed="64"/>
        </left>
        <right/>
        <top style="thin">
          <color indexed="64"/>
        </top>
        <bottom/>
        <vertical/>
        <horizontal/>
      </border>
      <protection locked="1" hidden="0"/>
    </dxf>
    <dxf>
      <font>
        <b val="0"/>
        <i val="0"/>
        <strike val="0"/>
        <condense val="0"/>
        <extend val="0"/>
        <outline val="0"/>
        <shadow val="0"/>
        <u val="none"/>
        <vertAlign val="baseline"/>
        <sz val="8"/>
        <color auto="1"/>
        <name val="Calibri"/>
        <scheme val="minor"/>
      </font>
      <numFmt numFmtId="1" formatCode="0"/>
      <border diagonalUp="0" diagonalDown="0">
        <left style="thin">
          <color indexed="64"/>
        </left>
        <right/>
        <top style="thin">
          <color indexed="64"/>
        </top>
        <bottom/>
        <vertical/>
        <horizontal/>
      </border>
      <protection locked="1" hidden="0"/>
    </dxf>
    <dxf>
      <font>
        <b val="0"/>
        <i val="0"/>
        <strike val="0"/>
        <condense val="0"/>
        <extend val="0"/>
        <outline val="0"/>
        <shadow val="0"/>
        <u val="none"/>
        <vertAlign val="baseline"/>
        <sz val="8"/>
        <color auto="1"/>
        <name val="Calibri"/>
        <scheme val="minor"/>
      </font>
      <numFmt numFmtId="1" formatCode="0"/>
      <border diagonalUp="0" diagonalDown="0">
        <left style="thin">
          <color indexed="64"/>
        </left>
        <right/>
        <top style="thin">
          <color indexed="64"/>
        </top>
        <bottom/>
        <vertical/>
        <horizontal/>
      </border>
      <protection locked="1" hidden="0"/>
    </dxf>
    <dxf>
      <font>
        <b val="0"/>
        <i val="0"/>
        <strike val="0"/>
        <condense val="0"/>
        <extend val="0"/>
        <outline val="0"/>
        <shadow val="0"/>
        <u val="none"/>
        <vertAlign val="baseline"/>
        <sz val="8"/>
        <color theme="1"/>
        <name val="Calibri"/>
        <scheme val="minor"/>
      </font>
      <border diagonalUp="0" diagonalDown="0">
        <left style="thin">
          <color indexed="64"/>
        </left>
        <right/>
        <top style="thin">
          <color indexed="64"/>
        </top>
        <bottom/>
        <vertical/>
        <horizontal/>
      </border>
      <protection locked="1" hidden="0"/>
    </dxf>
    <dxf>
      <font>
        <b val="0"/>
        <i val="0"/>
        <strike val="0"/>
        <condense val="0"/>
        <extend val="0"/>
        <outline val="0"/>
        <shadow val="0"/>
        <u val="none"/>
        <vertAlign val="baseline"/>
        <sz val="8"/>
        <color auto="1"/>
        <name val="Calibri"/>
        <scheme val="minor"/>
      </font>
      <numFmt numFmtId="1" formatCode="0"/>
      <border diagonalUp="0" diagonalDown="0">
        <left style="thin">
          <color indexed="64"/>
        </left>
        <right/>
        <top style="thin">
          <color indexed="64"/>
        </top>
        <bottom/>
        <vertical/>
        <horizontal/>
      </border>
      <protection locked="1" hidden="0"/>
    </dxf>
    <dxf>
      <font>
        <b val="0"/>
        <i val="0"/>
        <strike val="0"/>
        <condense val="0"/>
        <extend val="0"/>
        <outline val="0"/>
        <shadow val="0"/>
        <u val="none"/>
        <vertAlign val="baseline"/>
        <sz val="8"/>
        <color auto="1"/>
        <name val="Calibri"/>
        <scheme val="minor"/>
      </font>
      <numFmt numFmtId="2" formatCode="0.00"/>
      <border diagonalUp="0" diagonalDown="0">
        <left style="thin">
          <color indexed="64"/>
        </left>
        <right/>
        <top style="thin">
          <color indexed="64"/>
        </top>
        <bottom/>
        <vertical/>
        <horizontal/>
      </border>
      <protection locked="1" hidden="0"/>
    </dxf>
    <dxf>
      <font>
        <b val="0"/>
        <i val="0"/>
        <strike val="0"/>
        <condense val="0"/>
        <extend val="0"/>
        <outline val="0"/>
        <shadow val="0"/>
        <u val="none"/>
        <vertAlign val="baseline"/>
        <sz val="8"/>
        <color auto="1"/>
        <name val="Calibri"/>
        <scheme val="minor"/>
      </font>
      <numFmt numFmtId="0" formatCode="General"/>
      <border diagonalUp="0" diagonalDown="0">
        <left style="thin">
          <color indexed="64"/>
        </left>
        <right/>
        <top style="thin">
          <color indexed="64"/>
        </top>
        <bottom/>
        <vertical/>
        <horizontal/>
      </border>
      <protection locked="1" hidden="0"/>
    </dxf>
    <dxf>
      <font>
        <b val="0"/>
        <i val="0"/>
        <strike val="0"/>
        <condense val="0"/>
        <extend val="0"/>
        <outline val="0"/>
        <shadow val="0"/>
        <u val="none"/>
        <vertAlign val="baseline"/>
        <sz val="8"/>
        <color auto="1"/>
        <name val="Calibri"/>
        <scheme val="minor"/>
      </font>
      <numFmt numFmtId="0" formatCode="General"/>
      <border diagonalUp="0" diagonalDown="0">
        <left style="thin">
          <color indexed="64"/>
        </left>
        <right/>
        <top style="thin">
          <color indexed="64"/>
        </top>
        <bottom/>
        <vertical/>
        <horizontal/>
      </border>
      <protection locked="1" hidden="0"/>
    </dxf>
    <dxf>
      <font>
        <b val="0"/>
        <i val="0"/>
        <strike val="0"/>
        <condense val="0"/>
        <extend val="0"/>
        <outline val="0"/>
        <shadow val="0"/>
        <u val="none"/>
        <vertAlign val="baseline"/>
        <sz val="8"/>
        <color theme="1"/>
        <name val="Calibri"/>
        <scheme val="minor"/>
      </font>
      <border diagonalUp="0" diagonalDown="0">
        <left/>
        <right/>
        <top style="thin">
          <color indexed="64"/>
        </top>
        <bottom/>
        <vertical/>
        <horizontal/>
      </border>
      <protection locked="1" hidden="0"/>
    </dxf>
    <dxf>
      <border outline="0">
        <left style="thin">
          <color indexed="64"/>
        </left>
        <right style="thin">
          <color indexed="64"/>
        </right>
      </border>
    </dxf>
    <dxf>
      <font>
        <b val="0"/>
        <i val="0"/>
        <strike val="0"/>
        <condense val="0"/>
        <extend val="0"/>
        <outline val="0"/>
        <shadow val="0"/>
        <u val="none"/>
        <vertAlign val="baseline"/>
        <sz val="8"/>
        <color theme="1"/>
        <name val="Calibri"/>
        <scheme val="minor"/>
      </font>
      <fill>
        <patternFill patternType="none">
          <fgColor indexed="64"/>
          <bgColor indexed="65"/>
        </patternFill>
      </fill>
      <protection locked="1" hidden="0"/>
    </dxf>
    <dxf>
      <font>
        <b/>
        <i val="0"/>
        <strike val="0"/>
        <condense val="0"/>
        <extend val="0"/>
        <outline val="0"/>
        <shadow val="0"/>
        <u val="none"/>
        <vertAlign val="baseline"/>
        <sz val="8"/>
        <color theme="0"/>
        <name val="Calibri"/>
        <scheme val="minor"/>
      </font>
      <fill>
        <patternFill patternType="solid">
          <fgColor indexed="64"/>
          <bgColor theme="8" tint="-0.249977111117893"/>
        </patternFill>
      </fill>
      <alignment horizontal="general" vertical="bottom" textRotation="0" wrapText="1" indent="0" justifyLastLine="0" shrinkToFit="0" readingOrder="0"/>
      <protection locked="1" hidden="0"/>
    </dxf>
    <dxf>
      <font>
        <b val="0"/>
        <i val="0"/>
        <strike val="0"/>
        <condense val="0"/>
        <extend val="0"/>
        <outline val="0"/>
        <shadow val="0"/>
        <u val="none"/>
        <vertAlign val="baseline"/>
        <sz val="8"/>
        <color theme="1"/>
        <name val="Calibri"/>
        <scheme val="minor"/>
      </font>
      <border diagonalUp="0" diagonalDown="0">
        <left style="thin">
          <color indexed="64"/>
        </left>
        <right/>
        <top style="thin">
          <color indexed="64"/>
        </top>
        <bottom style="thin">
          <color indexed="64"/>
        </bottom>
        <vertical/>
        <horizontal/>
      </border>
      <protection locked="0" hidden="0"/>
    </dxf>
    <dxf>
      <font>
        <b val="0"/>
        <i val="0"/>
        <strike val="0"/>
        <condense val="0"/>
        <extend val="0"/>
        <outline val="0"/>
        <shadow val="0"/>
        <u val="none"/>
        <vertAlign val="baseline"/>
        <sz val="8"/>
        <color theme="1"/>
        <name val="Calibri"/>
        <scheme val="minor"/>
      </font>
      <numFmt numFmtId="165" formatCode="0.000"/>
      <fill>
        <patternFill patternType="none">
          <fgColor indexed="64"/>
          <bgColor indexed="65"/>
        </patternFill>
      </fill>
      <protection locked="0" hidden="0"/>
    </dxf>
    <dxf>
      <font>
        <b val="0"/>
        <i val="0"/>
        <strike val="0"/>
        <condense val="0"/>
        <extend val="0"/>
        <outline val="0"/>
        <shadow val="0"/>
        <u val="none"/>
        <vertAlign val="baseline"/>
        <sz val="8"/>
        <color theme="1"/>
        <name val="Calibri"/>
        <scheme val="minor"/>
      </font>
      <numFmt numFmtId="165" formatCode="0.000"/>
      <fill>
        <patternFill patternType="none">
          <fgColor indexed="64"/>
          <bgColor indexed="65"/>
        </patternFill>
      </fill>
      <protection locked="0" hidden="0"/>
    </dxf>
    <dxf>
      <font>
        <b val="0"/>
        <i val="0"/>
        <strike val="0"/>
        <condense val="0"/>
        <extend val="0"/>
        <outline val="0"/>
        <shadow val="0"/>
        <u val="none"/>
        <vertAlign val="baseline"/>
        <sz val="8"/>
        <color theme="1"/>
        <name val="Calibri"/>
        <scheme val="minor"/>
      </font>
      <numFmt numFmtId="165" formatCode="0.000"/>
      <fill>
        <patternFill patternType="none">
          <fgColor indexed="64"/>
          <bgColor indexed="65"/>
        </patternFill>
      </fill>
      <protection locked="0" hidden="0"/>
    </dxf>
    <dxf>
      <font>
        <b val="0"/>
        <i val="0"/>
        <strike val="0"/>
        <condense val="0"/>
        <extend val="0"/>
        <outline val="0"/>
        <shadow val="0"/>
        <u val="none"/>
        <vertAlign val="baseline"/>
        <sz val="8"/>
        <color theme="1"/>
        <name val="Calibri"/>
        <scheme val="minor"/>
      </font>
      <numFmt numFmtId="165" formatCode="0.000"/>
      <fill>
        <patternFill patternType="none">
          <fgColor indexed="64"/>
          <bgColor indexed="65"/>
        </patternFill>
      </fill>
      <protection locked="0" hidden="0"/>
    </dxf>
    <dxf>
      <font>
        <b val="0"/>
        <i val="0"/>
        <strike val="0"/>
        <condense val="0"/>
        <extend val="0"/>
        <outline val="0"/>
        <shadow val="0"/>
        <u val="none"/>
        <vertAlign val="baseline"/>
        <sz val="8"/>
        <color theme="1"/>
        <name val="Calibri"/>
        <scheme val="minor"/>
      </font>
      <numFmt numFmtId="165" formatCode="0.000"/>
      <fill>
        <patternFill patternType="none">
          <fgColor indexed="64"/>
          <bgColor indexed="65"/>
        </patternFill>
      </fill>
      <protection locked="0" hidden="0"/>
    </dxf>
    <dxf>
      <font>
        <b val="0"/>
        <i val="0"/>
        <strike val="0"/>
        <condense val="0"/>
        <extend val="0"/>
        <outline val="0"/>
        <shadow val="0"/>
        <u val="none"/>
        <vertAlign val="baseline"/>
        <sz val="8"/>
        <color theme="1"/>
        <name val="Calibri"/>
        <scheme val="minor"/>
      </font>
      <numFmt numFmtId="165" formatCode="0.000"/>
      <fill>
        <patternFill patternType="none">
          <fgColor indexed="64"/>
          <bgColor indexed="65"/>
        </patternFill>
      </fill>
      <protection locked="0" hidden="0"/>
    </dxf>
    <dxf>
      <font>
        <b val="0"/>
        <i val="0"/>
        <strike val="0"/>
        <condense val="0"/>
        <extend val="0"/>
        <outline val="0"/>
        <shadow val="0"/>
        <u val="none"/>
        <vertAlign val="baseline"/>
        <sz val="8"/>
        <color theme="1"/>
        <name val="Calibri"/>
        <scheme val="minor"/>
      </font>
      <numFmt numFmtId="13" formatCode="0%"/>
      <fill>
        <patternFill patternType="solid">
          <fgColor theme="8" tint="0.79998168889431442"/>
          <bgColor theme="8" tint="0.79998168889431442"/>
        </patternFill>
      </fill>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theme="1"/>
        <name val="Calibri"/>
        <scheme val="minor"/>
      </font>
      <numFmt numFmtId="166" formatCode="0.0%"/>
      <fill>
        <patternFill patternType="solid">
          <fgColor theme="8" tint="0.79998168889431442"/>
          <bgColor theme="8" tint="0.79998168889431442"/>
        </patternFill>
      </fill>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theme="1"/>
        <name val="Calibri"/>
        <scheme val="minor"/>
      </font>
      <numFmt numFmtId="164" formatCode="0.0"/>
      <fill>
        <patternFill patternType="solid">
          <fgColor theme="8" tint="0.79998168889431442"/>
          <bgColor theme="8" tint="0.79998168889431442"/>
        </patternFill>
      </fill>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theme="1"/>
        <name val="Calibri"/>
        <scheme val="minor"/>
      </font>
      <numFmt numFmtId="164" formatCode="0.0"/>
      <fill>
        <patternFill patternType="solid">
          <fgColor theme="8" tint="0.79998168889431442"/>
          <bgColor theme="8" tint="0.79998168889431442"/>
        </patternFill>
      </fill>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theme="1"/>
        <name val="Calibri"/>
        <scheme val="minor"/>
      </font>
      <numFmt numFmtId="164" formatCode="0.0"/>
      <fill>
        <patternFill patternType="solid">
          <fgColor theme="8" tint="0.79998168889431442"/>
          <bgColor theme="8" tint="0.79998168889431442"/>
        </patternFill>
      </fill>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theme="1"/>
        <name val="Calibri"/>
        <scheme val="minor"/>
      </font>
      <numFmt numFmtId="13" formatCode="0%"/>
      <fill>
        <patternFill patternType="solid">
          <fgColor theme="8" tint="0.79998168889431442"/>
          <bgColor theme="8" tint="0.79998168889431442"/>
        </patternFill>
      </fill>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theme="1"/>
        <name val="Calibri"/>
        <scheme val="minor"/>
      </font>
      <numFmt numFmtId="164" formatCode="0.0"/>
      <fill>
        <patternFill patternType="solid">
          <fgColor theme="8" tint="0.79998168889431442"/>
          <bgColor theme="8" tint="0.79998168889431442"/>
        </patternFill>
      </fill>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theme="1"/>
        <name val="Calibri"/>
        <scheme val="minor"/>
      </font>
      <numFmt numFmtId="13" formatCode="0%"/>
      <fill>
        <patternFill patternType="solid">
          <fgColor theme="8" tint="0.79998168889431442"/>
          <bgColor theme="8" tint="0.79998168889431442"/>
        </patternFill>
      </fill>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theme="1"/>
        <name val="Calibri"/>
        <scheme val="minor"/>
      </font>
      <numFmt numFmtId="164" formatCode="0.0"/>
      <fill>
        <patternFill patternType="solid">
          <fgColor theme="8" tint="0.79998168889431442"/>
          <bgColor theme="8" tint="0.79998168889431442"/>
        </patternFill>
      </fill>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theme="1"/>
        <name val="Calibri"/>
        <scheme val="minor"/>
      </font>
      <numFmt numFmtId="164" formatCode="0.0"/>
      <fill>
        <patternFill patternType="solid">
          <fgColor theme="8" tint="0.79998168889431442"/>
          <bgColor theme="8" tint="0.79998168889431442"/>
        </patternFill>
      </fill>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auto="1"/>
        <name val="Calibri"/>
        <scheme val="minor"/>
      </font>
      <numFmt numFmtId="1" formatCode="0"/>
      <fill>
        <patternFill patternType="solid">
          <fgColor theme="8" tint="0.79998168889431442"/>
          <bgColor theme="8" tint="0.79998168889431442"/>
        </patternFill>
      </fill>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auto="1"/>
        <name val="Calibri"/>
        <scheme val="minor"/>
      </font>
      <numFmt numFmtId="1" formatCode="0"/>
      <fill>
        <patternFill patternType="solid">
          <fgColor theme="8" tint="0.79998168889431442"/>
          <bgColor theme="8" tint="0.79998168889431442"/>
        </patternFill>
      </fill>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auto="1"/>
        <name val="Calibri"/>
        <scheme val="minor"/>
      </font>
      <numFmt numFmtId="1" formatCode="0"/>
      <fill>
        <patternFill patternType="solid">
          <fgColor theme="8" tint="0.79998168889431442"/>
          <bgColor theme="8" tint="0.79998168889431442"/>
        </patternFill>
      </fill>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auto="1"/>
        <name val="Calibri"/>
        <scheme val="minor"/>
      </font>
      <numFmt numFmtId="1" formatCode="0"/>
      <fill>
        <patternFill patternType="solid">
          <fgColor theme="8" tint="0.79998168889431442"/>
          <bgColor theme="8" tint="0.79998168889431442"/>
        </patternFill>
      </fill>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auto="1"/>
        <name val="Calibri"/>
        <scheme val="minor"/>
      </font>
      <numFmt numFmtId="1" formatCode="0"/>
      <fill>
        <patternFill patternType="solid">
          <fgColor theme="8" tint="0.79998168889431442"/>
          <bgColor theme="8" tint="0.79998168889431442"/>
        </patternFill>
      </fill>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auto="1"/>
        <name val="Calibri"/>
        <scheme val="minor"/>
      </font>
      <numFmt numFmtId="1" formatCode="0"/>
      <fill>
        <patternFill patternType="solid">
          <fgColor theme="8" tint="0.79998168889431442"/>
          <bgColor theme="8" tint="0.79998168889431442"/>
        </patternFill>
      </fill>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auto="1"/>
        <name val="Calibri"/>
        <scheme val="minor"/>
      </font>
      <numFmt numFmtId="1" formatCode="0"/>
      <fill>
        <patternFill patternType="solid">
          <fgColor theme="8" tint="0.79998168889431442"/>
          <bgColor theme="8" tint="0.79998168889431442"/>
        </patternFill>
      </fill>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theme="1"/>
        <name val="Calibri"/>
        <scheme val="minor"/>
      </font>
      <fill>
        <patternFill patternType="solid">
          <fgColor theme="8" tint="0.79998168889431442"/>
          <bgColor theme="8" tint="0.79998168889431442"/>
        </patternFill>
      </fill>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auto="1"/>
        <name val="Calibri"/>
        <scheme val="minor"/>
      </font>
      <numFmt numFmtId="1" formatCode="0"/>
      <fill>
        <patternFill patternType="solid">
          <fgColor theme="8" tint="0.79998168889431442"/>
          <bgColor theme="8" tint="0.79998168889431442"/>
        </patternFill>
      </fill>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auto="1"/>
        <name val="Calibri"/>
        <scheme val="minor"/>
      </font>
      <numFmt numFmtId="2" formatCode="0.00"/>
      <fill>
        <patternFill patternType="solid">
          <fgColor theme="8" tint="0.79998168889431442"/>
          <bgColor theme="8" tint="0.79998168889431442"/>
        </patternFill>
      </fill>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auto="1"/>
        <name val="Calibri"/>
        <scheme val="minor"/>
      </font>
      <numFmt numFmtId="0" formatCode="General"/>
      <fill>
        <patternFill patternType="solid">
          <fgColor theme="8" tint="0.79998168889431442"/>
          <bgColor theme="8" tint="0.79998168889431442"/>
        </patternFill>
      </fill>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auto="1"/>
        <name val="Calibri"/>
        <scheme val="minor"/>
      </font>
      <numFmt numFmtId="0" formatCode="General"/>
      <fill>
        <patternFill patternType="solid">
          <fgColor theme="8" tint="0.79998168889431442"/>
          <bgColor theme="8" tint="0.79998168889431442"/>
        </patternFill>
      </fill>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theme="1"/>
        <name val="Calibri"/>
        <scheme val="minor"/>
      </font>
      <numFmt numFmtId="0" formatCode="General"/>
      <fill>
        <patternFill patternType="solid">
          <fgColor theme="8" tint="0.79998168889431442"/>
          <bgColor theme="8" tint="0.79998168889431442"/>
        </patternFill>
      </fill>
      <border diagonalUp="0" diagonalDown="0">
        <left/>
        <right/>
        <top style="thin">
          <color indexed="64"/>
        </top>
        <bottom/>
        <vertical/>
        <horizontal/>
      </border>
      <protection locked="0" hidden="0"/>
    </dxf>
    <dxf>
      <border outline="0">
        <left style="thin">
          <color indexed="64"/>
        </left>
        <right style="thin">
          <color indexed="64"/>
        </right>
      </border>
    </dxf>
    <dxf>
      <font>
        <b val="0"/>
        <i val="0"/>
        <strike val="0"/>
        <condense val="0"/>
        <extend val="0"/>
        <outline val="0"/>
        <shadow val="0"/>
        <u val="none"/>
        <vertAlign val="baseline"/>
        <sz val="8"/>
        <color theme="1"/>
        <name val="Calibri"/>
        <scheme val="minor"/>
      </font>
      <fill>
        <patternFill patternType="none">
          <fgColor indexed="64"/>
          <bgColor indexed="65"/>
        </patternFill>
      </fill>
      <protection locked="0" hidden="0"/>
    </dxf>
    <dxf>
      <font>
        <b/>
        <i val="0"/>
        <strike val="0"/>
        <condense val="0"/>
        <extend val="0"/>
        <outline val="0"/>
        <shadow val="0"/>
        <u val="none"/>
        <vertAlign val="baseline"/>
        <sz val="8"/>
        <color theme="0"/>
        <name val="Calibri"/>
        <scheme val="minor"/>
      </font>
      <fill>
        <patternFill patternType="solid">
          <fgColor indexed="64"/>
          <bgColor theme="8" tint="-0.249977111117893"/>
        </patternFill>
      </fill>
      <alignment horizontal="general" vertical="bottom" textRotation="0" wrapText="1" indent="0" justifyLastLine="0" shrinkToFit="0" readingOrder="0"/>
      <protection locked="1" hidden="0"/>
    </dxf>
    <dxf>
      <font>
        <b val="0"/>
        <i val="0"/>
        <strike val="0"/>
        <condense val="0"/>
        <extend val="0"/>
        <outline val="0"/>
        <shadow val="0"/>
        <u val="none"/>
        <vertAlign val="baseline"/>
        <sz val="8"/>
        <color theme="1"/>
        <name val="Calibri"/>
        <scheme val="minor"/>
      </font>
      <fill>
        <patternFill patternType="none">
          <fgColor indexed="64"/>
          <bgColor auto="1"/>
        </patternFill>
      </fill>
      <border diagonalUp="0" diagonalDown="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8"/>
        <color theme="1"/>
        <name val="Calibri"/>
        <scheme val="minor"/>
      </font>
      <numFmt numFmtId="165" formatCode="0.000"/>
      <fill>
        <patternFill patternType="none">
          <fgColor indexed="64"/>
          <bgColor auto="1"/>
        </patternFill>
      </fill>
      <protection locked="1" hidden="0"/>
    </dxf>
    <dxf>
      <font>
        <b val="0"/>
        <i val="0"/>
        <strike val="0"/>
        <condense val="0"/>
        <extend val="0"/>
        <outline val="0"/>
        <shadow val="0"/>
        <u val="none"/>
        <vertAlign val="baseline"/>
        <sz val="8"/>
        <color theme="1"/>
        <name val="Calibri"/>
        <scheme val="minor"/>
      </font>
      <numFmt numFmtId="165" formatCode="0.000"/>
      <fill>
        <patternFill patternType="none">
          <fgColor indexed="64"/>
          <bgColor auto="1"/>
        </patternFill>
      </fill>
      <protection locked="1" hidden="0"/>
    </dxf>
    <dxf>
      <font>
        <b val="0"/>
        <i val="0"/>
        <strike val="0"/>
        <condense val="0"/>
        <extend val="0"/>
        <outline val="0"/>
        <shadow val="0"/>
        <u val="none"/>
        <vertAlign val="baseline"/>
        <sz val="8"/>
        <color theme="1"/>
        <name val="Calibri"/>
        <scheme val="minor"/>
      </font>
      <numFmt numFmtId="165" formatCode="0.000"/>
      <fill>
        <patternFill patternType="none">
          <fgColor indexed="64"/>
          <bgColor auto="1"/>
        </patternFill>
      </fill>
      <protection locked="1" hidden="0"/>
    </dxf>
    <dxf>
      <font>
        <b val="0"/>
        <i val="0"/>
        <strike val="0"/>
        <condense val="0"/>
        <extend val="0"/>
        <outline val="0"/>
        <shadow val="0"/>
        <u val="none"/>
        <vertAlign val="baseline"/>
        <sz val="8"/>
        <color theme="1"/>
        <name val="Calibri"/>
        <scheme val="minor"/>
      </font>
      <numFmt numFmtId="165" formatCode="0.000"/>
      <fill>
        <patternFill patternType="none">
          <fgColor indexed="64"/>
          <bgColor auto="1"/>
        </patternFill>
      </fill>
      <protection locked="1" hidden="0"/>
    </dxf>
    <dxf>
      <font>
        <b val="0"/>
        <i val="0"/>
        <strike val="0"/>
        <condense val="0"/>
        <extend val="0"/>
        <outline val="0"/>
        <shadow val="0"/>
        <u val="none"/>
        <vertAlign val="baseline"/>
        <sz val="8"/>
        <color theme="1"/>
        <name val="Calibri"/>
        <scheme val="minor"/>
      </font>
      <numFmt numFmtId="165" formatCode="0.000"/>
      <fill>
        <patternFill patternType="none">
          <fgColor indexed="64"/>
          <bgColor auto="1"/>
        </patternFill>
      </fill>
      <protection locked="1" hidden="0"/>
    </dxf>
    <dxf>
      <font>
        <b val="0"/>
        <i val="0"/>
        <strike val="0"/>
        <condense val="0"/>
        <extend val="0"/>
        <outline val="0"/>
        <shadow val="0"/>
        <u val="none"/>
        <vertAlign val="baseline"/>
        <sz val="8"/>
        <color theme="1"/>
        <name val="Calibri"/>
        <scheme val="minor"/>
      </font>
      <numFmt numFmtId="165" formatCode="0.000"/>
      <fill>
        <patternFill patternType="none">
          <fgColor indexed="64"/>
          <bgColor auto="1"/>
        </patternFill>
      </fill>
      <protection locked="1" hidden="0"/>
    </dxf>
    <dxf>
      <font>
        <b val="0"/>
        <i val="0"/>
        <strike val="0"/>
        <condense val="0"/>
        <extend val="0"/>
        <outline val="0"/>
        <shadow val="0"/>
        <u val="none"/>
        <vertAlign val="baseline"/>
        <sz val="8"/>
        <color theme="1"/>
        <name val="Calibri"/>
        <scheme val="minor"/>
      </font>
      <numFmt numFmtId="13" formatCode="0%"/>
      <fill>
        <patternFill patternType="none">
          <fgColor indexed="64"/>
          <bgColor auto="1"/>
        </patternFill>
      </fill>
      <border diagonalUp="0" diagonalDown="0">
        <left style="thin">
          <color indexed="64"/>
        </left>
        <right style="thin">
          <color indexed="64"/>
        </right>
        <top style="thin">
          <color indexed="64"/>
        </top>
        <bottom/>
      </border>
      <protection locked="1" hidden="0"/>
    </dxf>
    <dxf>
      <font>
        <b val="0"/>
        <i val="0"/>
        <strike val="0"/>
        <condense val="0"/>
        <extend val="0"/>
        <outline val="0"/>
        <shadow val="0"/>
        <u val="none"/>
        <vertAlign val="baseline"/>
        <sz val="8"/>
        <color theme="1"/>
        <name val="Calibri"/>
        <scheme val="minor"/>
      </font>
      <numFmt numFmtId="166" formatCode="0.0%"/>
      <fill>
        <patternFill patternType="none">
          <fgColor indexed="64"/>
          <bgColor auto="1"/>
        </patternFill>
      </fill>
      <border diagonalUp="0" diagonalDown="0">
        <left style="thin">
          <color indexed="64"/>
        </left>
        <right/>
        <top style="thin">
          <color indexed="64"/>
        </top>
        <bottom/>
      </border>
      <protection locked="1" hidden="0"/>
    </dxf>
    <dxf>
      <font>
        <b val="0"/>
        <i val="0"/>
        <strike val="0"/>
        <condense val="0"/>
        <extend val="0"/>
        <outline val="0"/>
        <shadow val="0"/>
        <u val="none"/>
        <vertAlign val="baseline"/>
        <sz val="8"/>
        <color theme="1"/>
        <name val="Calibri"/>
        <scheme val="minor"/>
      </font>
      <numFmt numFmtId="164" formatCode="0.0"/>
      <fill>
        <patternFill patternType="none">
          <fgColor indexed="64"/>
          <bgColor auto="1"/>
        </patternFill>
      </fill>
      <border diagonalUp="0" diagonalDown="0">
        <left style="thin">
          <color indexed="64"/>
        </left>
        <right/>
        <top style="thin">
          <color indexed="64"/>
        </top>
        <bottom/>
      </border>
      <protection locked="1" hidden="0"/>
    </dxf>
    <dxf>
      <font>
        <b val="0"/>
        <i val="0"/>
        <strike val="0"/>
        <condense val="0"/>
        <extend val="0"/>
        <outline val="0"/>
        <shadow val="0"/>
        <u val="none"/>
        <vertAlign val="baseline"/>
        <sz val="8"/>
        <color theme="1"/>
        <name val="Calibri"/>
        <scheme val="minor"/>
      </font>
      <numFmt numFmtId="164" formatCode="0.0"/>
      <fill>
        <patternFill patternType="none">
          <fgColor indexed="64"/>
          <bgColor auto="1"/>
        </patternFill>
      </fill>
      <border diagonalUp="0" diagonalDown="0">
        <left style="thin">
          <color indexed="64"/>
        </left>
        <right/>
        <top style="thin">
          <color indexed="64"/>
        </top>
        <bottom/>
      </border>
      <protection locked="1" hidden="0"/>
    </dxf>
    <dxf>
      <font>
        <b val="0"/>
        <i val="0"/>
        <strike val="0"/>
        <condense val="0"/>
        <extend val="0"/>
        <outline val="0"/>
        <shadow val="0"/>
        <u val="none"/>
        <vertAlign val="baseline"/>
        <sz val="8"/>
        <color theme="1"/>
        <name val="Calibri"/>
        <scheme val="minor"/>
      </font>
      <numFmt numFmtId="164" formatCode="0.0"/>
      <fill>
        <patternFill patternType="none">
          <fgColor indexed="64"/>
          <bgColor auto="1"/>
        </patternFill>
      </fill>
      <border diagonalUp="0" diagonalDown="0">
        <left style="thin">
          <color indexed="64"/>
        </left>
        <right/>
        <top style="thin">
          <color indexed="64"/>
        </top>
        <bottom/>
      </border>
      <protection locked="1" hidden="0"/>
    </dxf>
    <dxf>
      <font>
        <b val="0"/>
        <i val="0"/>
        <strike val="0"/>
        <condense val="0"/>
        <extend val="0"/>
        <outline val="0"/>
        <shadow val="0"/>
        <u val="none"/>
        <vertAlign val="baseline"/>
        <sz val="8"/>
        <color theme="1"/>
        <name val="Calibri"/>
        <scheme val="minor"/>
      </font>
      <numFmt numFmtId="13" formatCode="0%"/>
      <fill>
        <patternFill patternType="none">
          <fgColor indexed="64"/>
          <bgColor auto="1"/>
        </patternFill>
      </fill>
      <border diagonalUp="0" diagonalDown="0">
        <left style="thin">
          <color indexed="64"/>
        </left>
        <right/>
        <top style="thin">
          <color indexed="64"/>
        </top>
        <bottom/>
      </border>
      <protection locked="1" hidden="0"/>
    </dxf>
    <dxf>
      <font>
        <b val="0"/>
        <i val="0"/>
        <strike val="0"/>
        <condense val="0"/>
        <extend val="0"/>
        <outline val="0"/>
        <shadow val="0"/>
        <u val="none"/>
        <vertAlign val="baseline"/>
        <sz val="8"/>
        <color theme="1"/>
        <name val="Calibri"/>
        <scheme val="minor"/>
      </font>
      <numFmt numFmtId="164" formatCode="0.0"/>
      <fill>
        <patternFill patternType="none">
          <fgColor indexed="64"/>
          <bgColor auto="1"/>
        </patternFill>
      </fill>
      <border diagonalUp="0" diagonalDown="0">
        <left style="thin">
          <color indexed="64"/>
        </left>
        <right/>
        <top style="thin">
          <color indexed="64"/>
        </top>
        <bottom/>
      </border>
      <protection locked="1" hidden="0"/>
    </dxf>
    <dxf>
      <font>
        <b val="0"/>
        <i val="0"/>
        <strike val="0"/>
        <condense val="0"/>
        <extend val="0"/>
        <outline val="0"/>
        <shadow val="0"/>
        <u val="none"/>
        <vertAlign val="baseline"/>
        <sz val="8"/>
        <color theme="1"/>
        <name val="Calibri"/>
        <scheme val="minor"/>
      </font>
      <numFmt numFmtId="13" formatCode="0%"/>
      <fill>
        <patternFill patternType="none">
          <fgColor indexed="64"/>
          <bgColor auto="1"/>
        </patternFill>
      </fill>
      <border diagonalUp="0" diagonalDown="0">
        <left style="thin">
          <color indexed="64"/>
        </left>
        <right/>
        <top style="thin">
          <color indexed="64"/>
        </top>
        <bottom/>
      </border>
      <protection locked="1" hidden="0"/>
    </dxf>
    <dxf>
      <font>
        <b val="0"/>
        <i val="0"/>
        <strike val="0"/>
        <condense val="0"/>
        <extend val="0"/>
        <outline val="0"/>
        <shadow val="0"/>
        <u val="none"/>
        <vertAlign val="baseline"/>
        <sz val="8"/>
        <color theme="1"/>
        <name val="Calibri"/>
        <scheme val="minor"/>
      </font>
      <numFmt numFmtId="164" formatCode="0.0"/>
      <fill>
        <patternFill patternType="none">
          <fgColor indexed="64"/>
          <bgColor auto="1"/>
        </patternFill>
      </fill>
      <border diagonalUp="0" diagonalDown="0">
        <left style="thin">
          <color indexed="64"/>
        </left>
        <right/>
        <top style="thin">
          <color indexed="64"/>
        </top>
        <bottom/>
      </border>
      <protection locked="1" hidden="0"/>
    </dxf>
    <dxf>
      <font>
        <b val="0"/>
        <i val="0"/>
        <strike val="0"/>
        <condense val="0"/>
        <extend val="0"/>
        <outline val="0"/>
        <shadow val="0"/>
        <u val="none"/>
        <vertAlign val="baseline"/>
        <sz val="8"/>
        <color theme="1"/>
        <name val="Calibri"/>
        <scheme val="minor"/>
      </font>
      <numFmt numFmtId="164" formatCode="0.0"/>
      <fill>
        <patternFill patternType="none">
          <fgColor indexed="64"/>
          <bgColor auto="1"/>
        </patternFill>
      </fill>
      <border diagonalUp="0" diagonalDown="0">
        <left style="thin">
          <color indexed="64"/>
        </left>
        <right/>
        <top style="thin">
          <color indexed="64"/>
        </top>
        <bottom/>
      </border>
      <protection locked="1" hidden="0"/>
    </dxf>
    <dxf>
      <font>
        <b val="0"/>
        <i val="0"/>
        <strike val="0"/>
        <condense val="0"/>
        <extend val="0"/>
        <outline val="0"/>
        <shadow val="0"/>
        <u val="none"/>
        <vertAlign val="baseline"/>
        <sz val="8"/>
        <color theme="1"/>
        <name val="Calibri"/>
        <scheme val="minor"/>
      </font>
      <fill>
        <patternFill patternType="none">
          <fgColor indexed="64"/>
          <bgColor auto="1"/>
        </patternFill>
      </fill>
      <border diagonalUp="0" diagonalDown="0">
        <left style="thin">
          <color indexed="64"/>
        </left>
        <right/>
        <top style="thin">
          <color indexed="64"/>
        </top>
        <bottom/>
      </border>
      <protection locked="1" hidden="0"/>
    </dxf>
    <dxf>
      <font>
        <b val="0"/>
        <i val="0"/>
        <strike val="0"/>
        <condense val="0"/>
        <extend val="0"/>
        <outline val="0"/>
        <shadow val="0"/>
        <u val="none"/>
        <vertAlign val="baseline"/>
        <sz val="8"/>
        <color theme="1"/>
        <name val="Calibri"/>
        <scheme val="minor"/>
      </font>
      <fill>
        <patternFill patternType="none">
          <fgColor indexed="64"/>
          <bgColor auto="1"/>
        </patternFill>
      </fill>
      <border diagonalUp="0" diagonalDown="0">
        <left style="thin">
          <color indexed="64"/>
        </left>
        <right/>
        <top style="thin">
          <color indexed="64"/>
        </top>
        <bottom/>
      </border>
      <protection locked="1" hidden="0"/>
    </dxf>
    <dxf>
      <font>
        <b val="0"/>
        <i val="0"/>
        <strike val="0"/>
        <condense val="0"/>
        <extend val="0"/>
        <outline val="0"/>
        <shadow val="0"/>
        <u val="none"/>
        <vertAlign val="baseline"/>
        <sz val="8"/>
        <color theme="1"/>
        <name val="Calibri"/>
        <scheme val="minor"/>
      </font>
      <fill>
        <patternFill patternType="none">
          <fgColor indexed="64"/>
          <bgColor auto="1"/>
        </patternFill>
      </fill>
      <border diagonalUp="0" diagonalDown="0">
        <left style="thin">
          <color indexed="64"/>
        </left>
        <right/>
        <top style="thin">
          <color indexed="64"/>
        </top>
        <bottom/>
      </border>
      <protection locked="1" hidden="0"/>
    </dxf>
    <dxf>
      <font>
        <b val="0"/>
        <i val="0"/>
        <strike val="0"/>
        <condense val="0"/>
        <extend val="0"/>
        <outline val="0"/>
        <shadow val="0"/>
        <u val="none"/>
        <vertAlign val="baseline"/>
        <sz val="8"/>
        <color theme="1"/>
        <name val="Calibri"/>
        <scheme val="minor"/>
      </font>
      <fill>
        <patternFill patternType="none">
          <fgColor indexed="64"/>
          <bgColor auto="1"/>
        </patternFill>
      </fill>
      <border diagonalUp="0" diagonalDown="0">
        <left style="thin">
          <color indexed="64"/>
        </left>
        <right/>
        <top style="thin">
          <color indexed="64"/>
        </top>
        <bottom/>
      </border>
      <protection locked="1" hidden="0"/>
    </dxf>
    <dxf>
      <font>
        <b val="0"/>
        <i val="0"/>
        <strike val="0"/>
        <condense val="0"/>
        <extend val="0"/>
        <outline val="0"/>
        <shadow val="0"/>
        <u val="none"/>
        <vertAlign val="baseline"/>
        <sz val="8"/>
        <color theme="1"/>
        <name val="Calibri"/>
        <scheme val="minor"/>
      </font>
      <fill>
        <patternFill patternType="none">
          <fgColor indexed="64"/>
          <bgColor auto="1"/>
        </patternFill>
      </fill>
      <border diagonalUp="0" diagonalDown="0">
        <left style="thin">
          <color indexed="64"/>
        </left>
        <right/>
        <top style="thin">
          <color indexed="64"/>
        </top>
        <bottom/>
      </border>
      <protection locked="1" hidden="0"/>
    </dxf>
    <dxf>
      <font>
        <b val="0"/>
        <i val="0"/>
        <strike val="0"/>
        <condense val="0"/>
        <extend val="0"/>
        <outline val="0"/>
        <shadow val="0"/>
        <u val="none"/>
        <vertAlign val="baseline"/>
        <sz val="8"/>
        <color theme="1"/>
        <name val="Calibri"/>
        <scheme val="minor"/>
      </font>
      <fill>
        <patternFill patternType="none">
          <fgColor indexed="64"/>
          <bgColor auto="1"/>
        </patternFill>
      </fill>
      <border diagonalUp="0" diagonalDown="0">
        <left style="thin">
          <color indexed="64"/>
        </left>
        <right/>
        <top style="thin">
          <color indexed="64"/>
        </top>
        <bottom/>
      </border>
      <protection locked="1" hidden="0"/>
    </dxf>
    <dxf>
      <font>
        <b val="0"/>
        <i val="0"/>
        <strike val="0"/>
        <condense val="0"/>
        <extend val="0"/>
        <outline val="0"/>
        <shadow val="0"/>
        <u val="none"/>
        <vertAlign val="baseline"/>
        <sz val="8"/>
        <color theme="1"/>
        <name val="Calibri"/>
        <scheme val="minor"/>
      </font>
      <fill>
        <patternFill patternType="none">
          <fgColor indexed="64"/>
          <bgColor auto="1"/>
        </patternFill>
      </fill>
      <border diagonalUp="0" diagonalDown="0">
        <left style="thin">
          <color indexed="64"/>
        </left>
        <right/>
        <top style="thin">
          <color indexed="64"/>
        </top>
        <bottom/>
      </border>
      <protection locked="1" hidden="0"/>
    </dxf>
    <dxf>
      <font>
        <b val="0"/>
        <i val="0"/>
        <strike val="0"/>
        <condense val="0"/>
        <extend val="0"/>
        <outline val="0"/>
        <shadow val="0"/>
        <u val="none"/>
        <vertAlign val="baseline"/>
        <sz val="8"/>
        <color theme="1"/>
        <name val="Calibri"/>
        <scheme val="minor"/>
      </font>
      <numFmt numFmtId="2" formatCode="0.00"/>
      <fill>
        <patternFill patternType="none">
          <fgColor indexed="64"/>
          <bgColor auto="1"/>
        </patternFill>
      </fill>
      <border diagonalUp="0" diagonalDown="0">
        <left style="thin">
          <color indexed="64"/>
        </left>
        <right/>
        <top style="thin">
          <color indexed="64"/>
        </top>
        <bottom/>
      </border>
      <protection locked="1" hidden="0"/>
    </dxf>
    <dxf>
      <font>
        <b val="0"/>
        <i val="0"/>
        <strike val="0"/>
        <condense val="0"/>
        <extend val="0"/>
        <outline val="0"/>
        <shadow val="0"/>
        <u val="none"/>
        <vertAlign val="baseline"/>
        <sz val="8"/>
        <color theme="1"/>
        <name val="Calibri"/>
        <scheme val="minor"/>
      </font>
      <fill>
        <patternFill patternType="none">
          <fgColor indexed="64"/>
          <bgColor auto="1"/>
        </patternFill>
      </fill>
      <border diagonalUp="0" diagonalDown="0">
        <left style="thin">
          <color indexed="64"/>
        </left>
        <right/>
        <top style="thin">
          <color indexed="64"/>
        </top>
        <bottom/>
      </border>
      <protection locked="1" hidden="0"/>
    </dxf>
    <dxf>
      <font>
        <b val="0"/>
        <i val="0"/>
        <strike val="0"/>
        <condense val="0"/>
        <extend val="0"/>
        <outline val="0"/>
        <shadow val="0"/>
        <u val="none"/>
        <vertAlign val="baseline"/>
        <sz val="8"/>
        <color theme="1"/>
        <name val="Calibri"/>
        <scheme val="minor"/>
      </font>
      <fill>
        <patternFill patternType="none">
          <fgColor indexed="64"/>
          <bgColor auto="1"/>
        </patternFill>
      </fill>
      <border diagonalUp="0" diagonalDown="0">
        <left style="thin">
          <color indexed="64"/>
        </left>
        <right/>
        <top style="thin">
          <color indexed="64"/>
        </top>
        <bottom/>
      </border>
      <protection locked="1" hidden="0"/>
    </dxf>
    <dxf>
      <font>
        <b val="0"/>
        <i val="0"/>
        <strike val="0"/>
        <condense val="0"/>
        <extend val="0"/>
        <outline val="0"/>
        <shadow val="0"/>
        <u val="none"/>
        <vertAlign val="baseline"/>
        <sz val="8"/>
        <color theme="1"/>
        <name val="Calibri"/>
        <scheme val="minor"/>
      </font>
      <fill>
        <patternFill patternType="none">
          <fgColor indexed="64"/>
          <bgColor auto="1"/>
        </patternFill>
      </fill>
      <border diagonalUp="0" diagonalDown="0">
        <left style="thin">
          <color indexed="64"/>
        </left>
        <right/>
        <top style="thin">
          <color indexed="64"/>
        </top>
        <bottom/>
      </border>
      <protection locked="1" hidden="0"/>
    </dxf>
    <dxf>
      <font>
        <b val="0"/>
        <i val="0"/>
        <strike val="0"/>
        <condense val="0"/>
        <extend val="0"/>
        <outline val="0"/>
        <shadow val="0"/>
        <u val="none"/>
        <vertAlign val="baseline"/>
        <sz val="8"/>
        <color theme="1"/>
        <name val="Calibri"/>
        <scheme val="minor"/>
      </font>
      <fill>
        <patternFill patternType="none">
          <fgColor indexed="64"/>
          <bgColor auto="1"/>
        </patternFill>
      </fill>
      <border diagonalUp="0" diagonalDown="0">
        <left style="thin">
          <color indexed="64"/>
        </left>
        <right/>
        <top style="thin">
          <color indexed="64"/>
        </top>
        <bottom/>
      </border>
      <protection locked="1" hidden="0"/>
    </dxf>
    <dxf>
      <font>
        <b val="0"/>
        <i val="0"/>
        <strike val="0"/>
        <condense val="0"/>
        <extend val="0"/>
        <outline val="0"/>
        <shadow val="0"/>
        <u val="none"/>
        <vertAlign val="baseline"/>
        <sz val="8"/>
        <color theme="1"/>
        <name val="Calibri"/>
        <scheme val="minor"/>
      </font>
      <fill>
        <patternFill patternType="none">
          <fgColor indexed="64"/>
          <bgColor auto="1"/>
        </patternFill>
      </fill>
      <border diagonalUp="0" diagonalDown="0">
        <left/>
        <right style="thin">
          <color theme="8" tint="0.39997558519241921"/>
        </right>
        <top style="thin">
          <color indexed="64"/>
        </top>
        <bottom/>
      </border>
      <protection locked="1" hidden="0"/>
    </dxf>
    <dxf>
      <border outline="0">
        <left style="thin">
          <color indexed="64"/>
        </left>
        <right style="thin">
          <color indexed="64"/>
        </right>
      </border>
    </dxf>
    <dxf>
      <font>
        <b val="0"/>
        <i val="0"/>
        <strike val="0"/>
        <condense val="0"/>
        <extend val="0"/>
        <outline val="0"/>
        <shadow val="0"/>
        <u val="none"/>
        <vertAlign val="baseline"/>
        <sz val="8"/>
        <color theme="1"/>
        <name val="Calibri"/>
        <scheme val="minor"/>
      </font>
      <fill>
        <patternFill patternType="none">
          <fgColor indexed="64"/>
          <bgColor auto="1"/>
        </patternFill>
      </fill>
      <protection locked="1" hidden="0"/>
    </dxf>
    <dxf>
      <font>
        <b val="0"/>
        <i val="0"/>
        <strike val="0"/>
        <condense val="0"/>
        <extend val="0"/>
        <outline val="0"/>
        <shadow val="0"/>
        <u val="none"/>
        <vertAlign val="baseline"/>
        <sz val="8"/>
        <color theme="1"/>
        <name val="Calibri"/>
        <scheme val="minor"/>
      </font>
      <fill>
        <patternFill patternType="none">
          <fgColor indexed="64"/>
          <bgColor theme="8" tint="-0.249977111117893"/>
        </patternFill>
      </fill>
      <alignment horizontal="general" vertical="bottom" textRotation="0" wrapText="1" indent="0" justifyLastLine="0" shrinkToFit="0" readingOrder="0"/>
      <protection locked="1" hidden="0"/>
    </dxf>
  </dxfs>
  <tableStyles count="0" defaultTableStyle="TableStyleMedium9" defaultPivotStyle="PivotStyleLight16"/>
  <colors>
    <mruColors>
      <color rgb="FF66CCFF"/>
      <color rgb="FF2F2C6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9</xdr:col>
      <xdr:colOff>209550</xdr:colOff>
      <xdr:row>0</xdr:row>
      <xdr:rowOff>123825</xdr:rowOff>
    </xdr:from>
    <xdr:to>
      <xdr:col>11</xdr:col>
      <xdr:colOff>723901</xdr:colOff>
      <xdr:row>9</xdr:row>
      <xdr:rowOff>57149</xdr:rowOff>
    </xdr:to>
    <xdr:sp macro="" textlink="">
      <xdr:nvSpPr>
        <xdr:cNvPr id="2" name="TextBox 1">
          <a:extLst>
            <a:ext uri="{FF2B5EF4-FFF2-40B4-BE49-F238E27FC236}">
              <a16:creationId xmlns:a16="http://schemas.microsoft.com/office/drawing/2014/main" id="{D687F01D-4914-45E3-A758-0E37E31E80E6}"/>
            </a:ext>
            <a:ext uri="{147F2762-F138-4A5C-976F-8EAC2B608ADB}">
              <a16:predDERef xmlns:a16="http://schemas.microsoft.com/office/drawing/2014/main" pred="{3DEC0E75-803E-ABD6-0245-218C5A4CDCC7}"/>
            </a:ext>
          </a:extLst>
        </xdr:cNvPr>
        <xdr:cNvSpPr txBox="1"/>
      </xdr:nvSpPr>
      <xdr:spPr>
        <a:xfrm>
          <a:off x="14220825" y="123825"/>
          <a:ext cx="2152651" cy="1762124"/>
        </a:xfrm>
        <a:prstGeom prst="rect">
          <a:avLst/>
        </a:prstGeom>
        <a:solidFill>
          <a:schemeClr val="lt1"/>
        </a:solidFill>
        <a:ln w="57150" cmpd="sng">
          <a:solidFill>
            <a:schemeClr val="accent5">
              <a:lumMod val="75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marL="0" indent="0" algn="ctr"/>
          <a:r>
            <a:rPr lang="en-US" sz="1100">
              <a:solidFill>
                <a:schemeClr val="dk1"/>
              </a:solidFill>
              <a:latin typeface="+mn-lt"/>
              <a:ea typeface="+mn-lt"/>
              <a:cs typeface="+mn-lt"/>
            </a:rPr>
            <a:t>This tool is brought to you by the Knox County Health Department. For questions or suggestions, please contact Community Health at </a:t>
          </a:r>
          <a:r>
            <a:rPr lang="en-US" sz="1100" u="sng">
              <a:solidFill>
                <a:srgbClr val="0070C0"/>
              </a:solidFill>
              <a:latin typeface="+mn-lt"/>
              <a:ea typeface="+mn-lt"/>
              <a:cs typeface="+mn-lt"/>
            </a:rPr>
            <a:t>nutrition@knoxcounty.org</a:t>
          </a:r>
          <a:r>
            <a:rPr lang="en-US" sz="1100">
              <a:solidFill>
                <a:schemeClr val="dk1"/>
              </a:solidFill>
              <a:latin typeface="+mn-lt"/>
              <a:ea typeface="+mn-lt"/>
              <a:cs typeface="+mn-lt"/>
            </a:rPr>
            <a:t>.</a:t>
          </a:r>
        </a:p>
      </xdr:txBody>
    </xdr:sp>
    <xdr:clientData/>
  </xdr:twoCellAnchor>
  <xdr:twoCellAnchor editAs="oneCell">
    <xdr:from>
      <xdr:col>9</xdr:col>
      <xdr:colOff>323850</xdr:colOff>
      <xdr:row>5</xdr:row>
      <xdr:rowOff>47625</xdr:rowOff>
    </xdr:from>
    <xdr:to>
      <xdr:col>11</xdr:col>
      <xdr:colOff>571500</xdr:colOff>
      <xdr:row>8</xdr:row>
      <xdr:rowOff>85725</xdr:rowOff>
    </xdr:to>
    <xdr:pic>
      <xdr:nvPicPr>
        <xdr:cNvPr id="5" name="Picture 4">
          <a:extLst>
            <a:ext uri="{FF2B5EF4-FFF2-40B4-BE49-F238E27FC236}">
              <a16:creationId xmlns:a16="http://schemas.microsoft.com/office/drawing/2014/main" id="{3DEC0E75-803E-ABD6-0245-218C5A4CDCC7}"/>
            </a:ext>
            <a:ext uri="{147F2762-F138-4A5C-976F-8EAC2B608ADB}">
              <a16:predDERef xmlns:a16="http://schemas.microsoft.com/office/drawing/2014/main" pred="{D687F01D-4914-45E3-A758-0E37E31E80E6}"/>
            </a:ext>
          </a:extLst>
        </xdr:cNvPr>
        <xdr:cNvPicPr>
          <a:picLocks noChangeAspect="1"/>
        </xdr:cNvPicPr>
      </xdr:nvPicPr>
      <xdr:blipFill>
        <a:blip xmlns:r="http://schemas.openxmlformats.org/officeDocument/2006/relationships" r:embed="rId1"/>
        <a:stretch>
          <a:fillRect/>
        </a:stretch>
      </xdr:blipFill>
      <xdr:spPr>
        <a:xfrm>
          <a:off x="14335125" y="1200150"/>
          <a:ext cx="1885950" cy="52387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14:AD341" totalsRowShown="0" headerRowDxfId="259" dataDxfId="258" tableBorderDxfId="257">
  <autoFilter ref="A14:AD341" xr:uid="{00000000-0009-0000-0100-000002000000}">
    <filterColumn colId="0">
      <filters>
        <filter val="Compliant"/>
      </filters>
    </filterColumn>
  </autoFilter>
  <sortState xmlns:xlrd2="http://schemas.microsoft.com/office/spreadsheetml/2017/richdata2" ref="A15:AD341">
    <sortCondition ref="B14:B341"/>
  </sortState>
  <tableColumns count="30">
    <tableColumn id="1" xr3:uid="{00000000-0010-0000-0000-000001000000}" name="Click Arrow to Sort Compliance" dataDxfId="256">
      <calculatedColumnFormula>IF(AND((AC15&lt;=$E$4),(AB15&lt;=$I$4),(AA15&lt;=$H$4),(Z15&lt;=$G$4),(Y15&lt;=$F$4),(X15&lt;=$D$4)),"Compliant","Non-Compliant")</calculatedColumnFormula>
    </tableColumn>
    <tableColumn id="2" xr3:uid="{00000000-0010-0000-0000-000002000000}" name="Manufacturer/Brand" dataDxfId="255"/>
    <tableColumn id="3" xr3:uid="{00000000-0010-0000-0000-000003000000}" name="Product" dataDxfId="254"/>
    <tableColumn id="4" xr3:uid="{00000000-0010-0000-0000-000004000000}" name="Package Size (oz)" dataDxfId="253"/>
    <tableColumn id="5" xr3:uid="{00000000-0010-0000-0000-000005000000}" name="Package Size (g)" dataDxfId="252"/>
    <tableColumn id="6" xr3:uid="{00000000-0010-0000-0000-000006000000}" name="Servings per Package" dataDxfId="251"/>
    <tableColumn id="7" xr3:uid="{00000000-0010-0000-0000-000007000000}" name="Total Calories" dataDxfId="250"/>
    <tableColumn id="8" xr3:uid="{00000000-0010-0000-0000-000008000000}" name="Total Fat (g)" dataDxfId="249"/>
    <tableColumn id="9" xr3:uid="{00000000-0010-0000-0000-000009000000}" name="Total Fat (kcal)" dataDxfId="248"/>
    <tableColumn id="10" xr3:uid="{00000000-0010-0000-0000-00000A000000}" name="Sat Fat (g)" dataDxfId="247"/>
    <tableColumn id="11" xr3:uid="{00000000-0010-0000-0000-00000B000000}" name="Trans Fat (g)" dataDxfId="246"/>
    <tableColumn id="12" xr3:uid="{00000000-0010-0000-0000-00000C000000}" name="Sodium (mg)" dataDxfId="245"/>
    <tableColumn id="13" xr3:uid="{00000000-0010-0000-0000-00000D000000}" name="Sugar (g)" dataDxfId="244"/>
    <tableColumn id="14" xr3:uid="{00000000-0010-0000-0000-00000E000000}" name="Total Calories  Per Package" dataDxfId="243">
      <calculatedColumnFormula>F15*G15</calculatedColumnFormula>
    </tableColumn>
    <tableColumn id="15" xr3:uid="{00000000-0010-0000-0000-00000F000000}" name="Total Fat (g) Per Package" dataDxfId="242">
      <calculatedColumnFormula>F15*H15</calculatedColumnFormula>
    </tableColumn>
    <tableColumn id="16" xr3:uid="{00000000-0010-0000-0000-000010000000}" name="Total Fat (% Calories) Per Package" dataDxfId="241" dataCellStyle="Percent">
      <calculatedColumnFormula>(I15*F15)/N15</calculatedColumnFormula>
    </tableColumn>
    <tableColumn id="17" xr3:uid="{00000000-0010-0000-0000-000011000000}" name="Sat Fat (g) Per Package" dataDxfId="240" dataCellStyle="Percent">
      <calculatedColumnFormula>F15*J15</calculatedColumnFormula>
    </tableColumn>
    <tableColumn id="18" xr3:uid="{00000000-0010-0000-0000-000012000000}" name="Sat Fat (% Calories) Per Package" dataDxfId="239" dataCellStyle="Percent">
      <calculatedColumnFormula>(Q15*9)/N15</calculatedColumnFormula>
    </tableColumn>
    <tableColumn id="19" xr3:uid="{00000000-0010-0000-0000-000013000000}" name="Trans Fat (g) Per Package" dataDxfId="238" dataCellStyle="Percent">
      <calculatedColumnFormula>F15*K15</calculatedColumnFormula>
    </tableColumn>
    <tableColumn id="20" xr3:uid="{00000000-0010-0000-0000-000014000000}" name="Sodium (mg) Per Package" dataDxfId="237">
      <calculatedColumnFormula>L15*F15</calculatedColumnFormula>
    </tableColumn>
    <tableColumn id="21" xr3:uid="{00000000-0010-0000-0000-000015000000}" name="Sugar (g) Per Package" dataDxfId="236">
      <calculatedColumnFormula>M15*F15</calculatedColumnFormula>
    </tableColumn>
    <tableColumn id="22" xr3:uid="{00000000-0010-0000-0000-000016000000}" name="Sugar (% Calories) Per Package" dataDxfId="235" dataCellStyle="Percent">
      <calculatedColumnFormula>(U15*4)/N15</calculatedColumnFormula>
    </tableColumn>
    <tableColumn id="23" xr3:uid="{00000000-0010-0000-0000-000017000000}" name="Sugar (% Weight) Per Package" dataDxfId="234">
      <calculatedColumnFormula>U15/E15</calculatedColumnFormula>
    </tableColumn>
    <tableColumn id="24" xr3:uid="{00000000-0010-0000-0000-000018000000}" name="Kcal" dataDxfId="233">
      <calculatedColumnFormula>IF($D$3="Calories",N15,"")</calculatedColumnFormula>
    </tableColumn>
    <tableColumn id="25" xr3:uid="{00000000-0010-0000-0000-000019000000}" name="Fat" dataDxfId="232">
      <calculatedColumnFormula>IF($F$3="Grams",O15,IF($F$3="% Calories",P15,""))</calculatedColumnFormula>
    </tableColumn>
    <tableColumn id="26" xr3:uid="{00000000-0010-0000-0000-00001A000000}" name="Trans Fat" dataDxfId="231">
      <calculatedColumnFormula>IF($G$3="Grams",K15,"")</calculatedColumnFormula>
    </tableColumn>
    <tableColumn id="27" xr3:uid="{00000000-0010-0000-0000-00001B000000}" name="Saturated Fat" dataDxfId="230">
      <calculatedColumnFormula>IF($H$3="Grams",Q15,IF($H$3="% Calories",R15,""))</calculatedColumnFormula>
    </tableColumn>
    <tableColumn id="28" xr3:uid="{00000000-0010-0000-0000-00001C000000}" name="Sodium" dataDxfId="229">
      <calculatedColumnFormula>IF($I$3="Milligrams",T15,"")</calculatedColumnFormula>
    </tableColumn>
    <tableColumn id="29" xr3:uid="{00000000-0010-0000-0000-00001D000000}" name="Sugar" dataDxfId="228">
      <calculatedColumnFormula>IF($E$3="Grams",U15, IF($E$3="% Calories", V15, IF($E$3="% Weight",W15, "")))</calculatedColumnFormula>
    </tableColumn>
    <tableColumn id="30" xr3:uid="{00000000-0010-0000-0000-00001E000000}" name="Food Type 1=general snack 2=fruit/yogurt 3=nut/seed 4=trail mix " dataDxfId="227"/>
  </tableColumns>
  <tableStyleInfo name="TableStyleMedium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3" displayName="Table3" ref="A344:AD1001" totalsRowShown="0" headerRowDxfId="226" dataDxfId="225" tableBorderDxfId="224">
  <autoFilter ref="A344:AD1001" xr:uid="{00000000-0009-0000-0100-000003000000}"/>
  <sortState xmlns:xlrd2="http://schemas.microsoft.com/office/spreadsheetml/2017/richdata2" ref="A345:AD1001">
    <sortCondition ref="A344:A1001"/>
  </sortState>
  <tableColumns count="30">
    <tableColumn id="1" xr3:uid="{00000000-0010-0000-0100-000001000000}" name="Click Arrow to Sort Compliance" dataDxfId="223">
      <calculatedColumnFormula>IF(AND((AC345&lt;=$E$4),(AB345&lt;=$I$4),(AA345&lt;=$H$4),(Z345&lt;=$G$4),(Y345&lt;=$F$4),(X345&lt;=$D$4)),"Compliant","Non-Compliant")</calculatedColumnFormula>
    </tableColumn>
    <tableColumn id="2" xr3:uid="{00000000-0010-0000-0100-000002000000}" name="Manufacturer/Brand" dataDxfId="222"/>
    <tableColumn id="3" xr3:uid="{00000000-0010-0000-0100-000003000000}" name="Product" dataDxfId="221"/>
    <tableColumn id="4" xr3:uid="{00000000-0010-0000-0100-000004000000}" name="Package Size (oz)" dataDxfId="220"/>
    <tableColumn id="5" xr3:uid="{00000000-0010-0000-0100-000005000000}" name="Package Size (g)" dataDxfId="219"/>
    <tableColumn id="6" xr3:uid="{00000000-0010-0000-0100-000006000000}" name="Servings per Package" dataDxfId="218"/>
    <tableColumn id="7" xr3:uid="{00000000-0010-0000-0100-000007000000}" name="Total Calories" dataDxfId="217"/>
    <tableColumn id="8" xr3:uid="{00000000-0010-0000-0100-000008000000}" name="Total Fat (g)" dataDxfId="216"/>
    <tableColumn id="9" xr3:uid="{00000000-0010-0000-0100-000009000000}" name="Total Fat (kcal)" dataDxfId="215"/>
    <tableColumn id="10" xr3:uid="{00000000-0010-0000-0100-00000A000000}" name="Sat Fat (g)" dataDxfId="214"/>
    <tableColumn id="11" xr3:uid="{00000000-0010-0000-0100-00000B000000}" name="Trans Fat (g)" dataDxfId="213"/>
    <tableColumn id="12" xr3:uid="{00000000-0010-0000-0100-00000C000000}" name="Sodium (mg)" dataDxfId="212"/>
    <tableColumn id="13" xr3:uid="{00000000-0010-0000-0100-00000D000000}" name="Sugar (g)" dataDxfId="211"/>
    <tableColumn id="14" xr3:uid="{00000000-0010-0000-0100-00000E000000}" name="Total Calories  Per Package" dataDxfId="210">
      <calculatedColumnFormula>F345*G345</calculatedColumnFormula>
    </tableColumn>
    <tableColumn id="15" xr3:uid="{00000000-0010-0000-0100-00000F000000}" name="Total Fat (g) Per Package" dataDxfId="209">
      <calculatedColumnFormula>F345*H345</calculatedColumnFormula>
    </tableColumn>
    <tableColumn id="16" xr3:uid="{00000000-0010-0000-0100-000010000000}" name="Total Fat (% Calories) Per Package" dataDxfId="208">
      <calculatedColumnFormula>(I345*F345)/N345</calculatedColumnFormula>
    </tableColumn>
    <tableColumn id="17" xr3:uid="{00000000-0010-0000-0100-000011000000}" name="Sat Fat (g) Per Package" dataDxfId="207" dataCellStyle="Percent">
      <calculatedColumnFormula>F345*J345</calculatedColumnFormula>
    </tableColumn>
    <tableColumn id="18" xr3:uid="{00000000-0010-0000-0100-000012000000}" name="Sat Fat (% Calories) Per Package" dataDxfId="206" dataCellStyle="Percent">
      <calculatedColumnFormula>(Q345*9)/N345</calculatedColumnFormula>
    </tableColumn>
    <tableColumn id="19" xr3:uid="{00000000-0010-0000-0100-000013000000}" name="Trans Fat (g) Per Package" dataDxfId="205" dataCellStyle="Percent">
      <calculatedColumnFormula>F345*K345</calculatedColumnFormula>
    </tableColumn>
    <tableColumn id="20" xr3:uid="{00000000-0010-0000-0100-000014000000}" name="Sodium (mg) Per Package" dataDxfId="204">
      <calculatedColumnFormula>L345*F345</calculatedColumnFormula>
    </tableColumn>
    <tableColumn id="21" xr3:uid="{00000000-0010-0000-0100-000015000000}" name="Sugar (g) Per Package" dataDxfId="203">
      <calculatedColumnFormula>M345*F345</calculatedColumnFormula>
    </tableColumn>
    <tableColumn id="22" xr3:uid="{00000000-0010-0000-0100-000016000000}" name="Sugar (% Calories) Per Package" dataDxfId="202" dataCellStyle="Percent">
      <calculatedColumnFormula>(U345*4)/N345</calculatedColumnFormula>
    </tableColumn>
    <tableColumn id="23" xr3:uid="{00000000-0010-0000-0100-000017000000}" name="Sugar (% Weight) Per Package" dataDxfId="201">
      <calculatedColumnFormula>U345/E345</calculatedColumnFormula>
    </tableColumn>
    <tableColumn id="24" xr3:uid="{00000000-0010-0000-0100-000018000000}" name="Kcal" dataDxfId="200">
      <calculatedColumnFormula>IF($D$3="Calories",N345,"")</calculatedColumnFormula>
    </tableColumn>
    <tableColumn id="25" xr3:uid="{00000000-0010-0000-0100-000019000000}" name="Fat" dataDxfId="199">
      <calculatedColumnFormula>IF($F$3="Grams",O345,IF($F$3="% Calories",P345,""))</calculatedColumnFormula>
    </tableColumn>
    <tableColumn id="26" xr3:uid="{00000000-0010-0000-0100-00001A000000}" name="Trans Fat" dataDxfId="198">
      <calculatedColumnFormula>IF($G$3="Grams",K345,"")</calculatedColumnFormula>
    </tableColumn>
    <tableColumn id="27" xr3:uid="{00000000-0010-0000-0100-00001B000000}" name="Saturated Fat" dataDxfId="197">
      <calculatedColumnFormula>IF($H$3="Grams",Q345,IF($H$3="% Calories",R345,""))</calculatedColumnFormula>
    </tableColumn>
    <tableColumn id="28" xr3:uid="{00000000-0010-0000-0100-00001C000000}" name="Sodium" dataDxfId="196">
      <calculatedColumnFormula>IF($I$3="Milligrams",T345,"")</calculatedColumnFormula>
    </tableColumn>
    <tableColumn id="29" xr3:uid="{00000000-0010-0000-0100-00001D000000}" name="Sugar" dataDxfId="195">
      <calculatedColumnFormula>IF($E$3="Grams",U345, IF($E$3="% Calories", V345, IF($E$3="% Weight",W345, "")))</calculatedColumnFormula>
    </tableColumn>
    <tableColumn id="30" xr3:uid="{00000000-0010-0000-0100-00001E000000}" name="Food Type 1=general snack 2=fruit/yogurt 3=nut/seed 4=trail mix " dataDxfId="194"/>
  </tableColumns>
  <tableStyleInfo name="TableStyleMedium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le4" displayName="Table4" ref="A1003:AD1015" totalsRowShown="0" headerRowDxfId="193" dataDxfId="192" tableBorderDxfId="191">
  <autoFilter ref="A1003:AD1015" xr:uid="{00000000-0009-0000-0100-000004000000}"/>
  <sortState xmlns:xlrd2="http://schemas.microsoft.com/office/spreadsheetml/2017/richdata2" ref="A1004:AD1015">
    <sortCondition ref="B1003:B1015"/>
  </sortState>
  <tableColumns count="30">
    <tableColumn id="1" xr3:uid="{00000000-0010-0000-0200-000001000000}" name="Click Arrow to Sort Compliance" dataDxfId="190">
      <calculatedColumnFormula>IF(AND((AB1004&lt;='Vending Compliance'!$I$4),(AA1004&lt;='Vending Compliance'!$H$4),(Z1004&lt;='Vending Compliance'!$G$4),(Y1004&lt;='Vending Compliance'!$F$4),(X1004&lt;='Vending Compliance'!$D$4)),"Compliant","Non-Compliant")</calculatedColumnFormula>
    </tableColumn>
    <tableColumn id="2" xr3:uid="{00000000-0010-0000-0200-000002000000}" name="Manufacturer/Brand" dataDxfId="189"/>
    <tableColumn id="3" xr3:uid="{00000000-0010-0000-0200-000003000000}" name="Product" dataDxfId="188"/>
    <tableColumn id="4" xr3:uid="{00000000-0010-0000-0200-000004000000}" name="Package Size (oz)" dataDxfId="187"/>
    <tableColumn id="5" xr3:uid="{00000000-0010-0000-0200-000005000000}" name="Package Size (g)" dataDxfId="186"/>
    <tableColumn id="6" xr3:uid="{00000000-0010-0000-0200-000006000000}" name="Servings per Package" dataDxfId="185"/>
    <tableColumn id="7" xr3:uid="{00000000-0010-0000-0200-000007000000}" name="Total Calories" dataDxfId="184"/>
    <tableColumn id="8" xr3:uid="{00000000-0010-0000-0200-000008000000}" name="Total Fat (g)" dataDxfId="183"/>
    <tableColumn id="9" xr3:uid="{00000000-0010-0000-0200-000009000000}" name="Total Fat (kcal)" dataDxfId="182"/>
    <tableColumn id="10" xr3:uid="{00000000-0010-0000-0200-00000A000000}" name="Sat Fat (g)" dataDxfId="181"/>
    <tableColumn id="11" xr3:uid="{00000000-0010-0000-0200-00000B000000}" name="Trans Fat (g)" dataDxfId="180"/>
    <tableColumn id="12" xr3:uid="{00000000-0010-0000-0200-00000C000000}" name="Sodium (mg)" dataDxfId="179"/>
    <tableColumn id="13" xr3:uid="{00000000-0010-0000-0200-00000D000000}" name="Sugar (g)" dataDxfId="178"/>
    <tableColumn id="14" xr3:uid="{00000000-0010-0000-0200-00000E000000}" name="Total Calories  Per Package" dataDxfId="177">
      <calculatedColumnFormula>F1004*G1004</calculatedColumnFormula>
    </tableColumn>
    <tableColumn id="15" xr3:uid="{00000000-0010-0000-0200-00000F000000}" name="Total Fat (g) Per Package" dataDxfId="176">
      <calculatedColumnFormula>F1004*H1004</calculatedColumnFormula>
    </tableColumn>
    <tableColumn id="16" xr3:uid="{00000000-0010-0000-0200-000010000000}" name="Total Fat (% Calories) Per Package" dataDxfId="175" dataCellStyle="Percent">
      <calculatedColumnFormula>(I1004*F1004)/N1004</calculatedColumnFormula>
    </tableColumn>
    <tableColumn id="17" xr3:uid="{00000000-0010-0000-0200-000011000000}" name="Sat Fat (g) Per Package" dataDxfId="174" dataCellStyle="Percent">
      <calculatedColumnFormula>F1004*J1004</calculatedColumnFormula>
    </tableColumn>
    <tableColumn id="18" xr3:uid="{00000000-0010-0000-0200-000012000000}" name="Sat Fat (% Calories) Per Package" dataDxfId="173" dataCellStyle="Percent">
      <calculatedColumnFormula>(Q1004*9)/N1004</calculatedColumnFormula>
    </tableColumn>
    <tableColumn id="19" xr3:uid="{00000000-0010-0000-0200-000013000000}" name="Trans Fat (g) Per Package" dataDxfId="172" dataCellStyle="Percent">
      <calculatedColumnFormula>F1004*K1004</calculatedColumnFormula>
    </tableColumn>
    <tableColumn id="20" xr3:uid="{00000000-0010-0000-0200-000014000000}" name="Sodium (mg) Per Package" dataDxfId="171">
      <calculatedColumnFormula>L1004*F1004</calculatedColumnFormula>
    </tableColumn>
    <tableColumn id="21" xr3:uid="{00000000-0010-0000-0200-000015000000}" name="Sugar (g) Per Package" dataDxfId="170">
      <calculatedColumnFormula>M1004*F1004</calculatedColumnFormula>
    </tableColumn>
    <tableColumn id="22" xr3:uid="{00000000-0010-0000-0200-000016000000}" name="Sugar (% Calories) Per Package" dataDxfId="169" dataCellStyle="Percent">
      <calculatedColumnFormula>(U1004*4)/N1004</calculatedColumnFormula>
    </tableColumn>
    <tableColumn id="23" xr3:uid="{00000000-0010-0000-0200-000017000000}" name="Sugar (% Weight) Per Package" dataDxfId="168">
      <calculatedColumnFormula>U1004/E1004</calculatedColumnFormula>
    </tableColumn>
    <tableColumn id="24" xr3:uid="{00000000-0010-0000-0200-000018000000}" name="Kcal" dataDxfId="167">
      <calculatedColumnFormula>IF($D$3="Calories",N1004,"")</calculatedColumnFormula>
    </tableColumn>
    <tableColumn id="25" xr3:uid="{00000000-0010-0000-0200-000019000000}" name="Fat" dataDxfId="166">
      <calculatedColumnFormula>IF($F$3="Grams",O1004,IF($F$3="% Calories",P1004,""))</calculatedColumnFormula>
    </tableColumn>
    <tableColumn id="26" xr3:uid="{00000000-0010-0000-0200-00001A000000}" name="Trans Fat" dataDxfId="165">
      <calculatedColumnFormula>IF($G$3="Grams",K1004,"")</calculatedColumnFormula>
    </tableColumn>
    <tableColumn id="27" xr3:uid="{00000000-0010-0000-0200-00001B000000}" name="Saturated Fat" dataDxfId="164">
      <calculatedColumnFormula>IF($H$3="Grams",Q1004,IF($H$3="% Calories",R1004,""))</calculatedColumnFormula>
    </tableColumn>
    <tableColumn id="28" xr3:uid="{00000000-0010-0000-0200-00001C000000}" name="Sodium" dataDxfId="163">
      <calculatedColumnFormula>IF($I$3="Milligrams",T1004,"")</calculatedColumnFormula>
    </tableColumn>
    <tableColumn id="29" xr3:uid="{00000000-0010-0000-0200-00001D000000}" name="Sugar" dataDxfId="162">
      <calculatedColumnFormula>IF($E$3="Grams",U1004, IF($E$3="% Calories", V1004, IF($E$3="% Weight",W1004, "")))</calculatedColumnFormula>
    </tableColumn>
    <tableColumn id="30" xr3:uid="{00000000-0010-0000-0200-00001E000000}" name="Food Type 1=general snack 2=fruit/yogurt 3=nut/seed 4=trail mix " dataDxfId="161"/>
  </tableColumns>
  <tableStyleInfo name="TableStyleMedium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3000000}" name="Table5" displayName="Table5" ref="A1018:AD1055" totalsRowShown="0" headerRowDxfId="160" dataDxfId="159" tableBorderDxfId="158">
  <autoFilter ref="A1018:AD1055" xr:uid="{00000000-0009-0000-0100-000005000000}"/>
  <sortState xmlns:xlrd2="http://schemas.microsoft.com/office/spreadsheetml/2017/richdata2" ref="A1019:AD1055">
    <sortCondition ref="A1018:A1055"/>
  </sortState>
  <tableColumns count="30">
    <tableColumn id="1" xr3:uid="{00000000-0010-0000-0300-000001000000}" name="Click Arrow to Sort Compliance" dataDxfId="157">
      <calculatedColumnFormula>IF(AND((AB1019&lt;='Vending Compliance'!$I$4),(AA1019&lt;='Vending Compliance'!$H$4),(Z1019&lt;='Vending Compliance'!$G$4),(Y1019&lt;='Vending Compliance'!$F$4),(X1019&lt;='Vending Compliance'!$D$4)),"Compliant","Non-Compliant")</calculatedColumnFormula>
    </tableColumn>
    <tableColumn id="2" xr3:uid="{00000000-0010-0000-0300-000002000000}" name="Manufacturer/Brand" dataDxfId="156"/>
    <tableColumn id="3" xr3:uid="{00000000-0010-0000-0300-000003000000}" name="Product" dataDxfId="155"/>
    <tableColumn id="4" xr3:uid="{00000000-0010-0000-0300-000004000000}" name="Package Size (oz)" dataDxfId="154"/>
    <tableColumn id="5" xr3:uid="{00000000-0010-0000-0300-000005000000}" name="Package Size (g)" dataDxfId="153"/>
    <tableColumn id="6" xr3:uid="{00000000-0010-0000-0300-000006000000}" name="Servings per Package" dataDxfId="152"/>
    <tableColumn id="7" xr3:uid="{00000000-0010-0000-0300-000007000000}" name="Total Calories" dataDxfId="151"/>
    <tableColumn id="8" xr3:uid="{00000000-0010-0000-0300-000008000000}" name="Total Fat (g)" dataDxfId="150"/>
    <tableColumn id="9" xr3:uid="{00000000-0010-0000-0300-000009000000}" name="Total Fat (kcal)" dataDxfId="149"/>
    <tableColumn id="10" xr3:uid="{00000000-0010-0000-0300-00000A000000}" name="Sat Fat (g)" dataDxfId="148"/>
    <tableColumn id="11" xr3:uid="{00000000-0010-0000-0300-00000B000000}" name="Trans Fat (g)" dataDxfId="147"/>
    <tableColumn id="12" xr3:uid="{00000000-0010-0000-0300-00000C000000}" name="Sodium (mg)" dataDxfId="146"/>
    <tableColumn id="13" xr3:uid="{00000000-0010-0000-0300-00000D000000}" name="Sugar (g)" dataDxfId="145"/>
    <tableColumn id="14" xr3:uid="{00000000-0010-0000-0300-00000E000000}" name="Total Calories  Per Package" dataDxfId="144">
      <calculatedColumnFormula>F1019*G1019</calculatedColumnFormula>
    </tableColumn>
    <tableColumn id="15" xr3:uid="{00000000-0010-0000-0300-00000F000000}" name="Total Fat (g) Per Package" dataDxfId="143">
      <calculatedColumnFormula>F1019*H1019</calculatedColumnFormula>
    </tableColumn>
    <tableColumn id="16" xr3:uid="{00000000-0010-0000-0300-000010000000}" name="Total Fat (% Calories) Per Package" dataDxfId="142">
      <calculatedColumnFormula>(I1019*F1019)/N1019</calculatedColumnFormula>
    </tableColumn>
    <tableColumn id="17" xr3:uid="{00000000-0010-0000-0300-000011000000}" name="Sat Fat (g) Per Package" dataDxfId="141" dataCellStyle="Percent">
      <calculatedColumnFormula>F1019*J1019</calculatedColumnFormula>
    </tableColumn>
    <tableColumn id="18" xr3:uid="{00000000-0010-0000-0300-000012000000}" name="Sat Fat (% Calories) Per Package" dataDxfId="140" dataCellStyle="Percent">
      <calculatedColumnFormula>(Q1019*9)/N1019</calculatedColumnFormula>
    </tableColumn>
    <tableColumn id="19" xr3:uid="{00000000-0010-0000-0300-000013000000}" name="Trans Fat (g) Per Package" dataDxfId="139" dataCellStyle="Percent">
      <calculatedColumnFormula>F1019*K1019</calculatedColumnFormula>
    </tableColumn>
    <tableColumn id="20" xr3:uid="{00000000-0010-0000-0300-000014000000}" name="Sodium (mg) Per Package" dataDxfId="138">
      <calculatedColumnFormula>L1019*F1019</calculatedColumnFormula>
    </tableColumn>
    <tableColumn id="21" xr3:uid="{00000000-0010-0000-0300-000015000000}" name="Sugar (g) Per Package" dataDxfId="137">
      <calculatedColumnFormula>M1019*F1019</calculatedColumnFormula>
    </tableColumn>
    <tableColumn id="22" xr3:uid="{00000000-0010-0000-0300-000016000000}" name="Sugar (% Calories) Per Package" dataDxfId="136" dataCellStyle="Percent">
      <calculatedColumnFormula>(U1019*4)/N1019</calculatedColumnFormula>
    </tableColumn>
    <tableColumn id="23" xr3:uid="{00000000-0010-0000-0300-000017000000}" name="Sugar (% Weight) Per Package" dataDxfId="135">
      <calculatedColumnFormula>U1019/E1019</calculatedColumnFormula>
    </tableColumn>
    <tableColumn id="24" xr3:uid="{00000000-0010-0000-0300-000018000000}" name="Kcal" dataDxfId="134">
      <calculatedColumnFormula>IF($D$3="Calories",N1019,"")</calculatedColumnFormula>
    </tableColumn>
    <tableColumn id="25" xr3:uid="{00000000-0010-0000-0300-000019000000}" name="Fat" dataDxfId="133">
      <calculatedColumnFormula>IF($F$3="Grams",O1019,IF($F$3="% Calories",P1019,""))</calculatedColumnFormula>
    </tableColumn>
    <tableColumn id="26" xr3:uid="{00000000-0010-0000-0300-00001A000000}" name="Trans Fat" dataDxfId="132">
      <calculatedColumnFormula>IF($G$3="Grams",K1019,"")</calculatedColumnFormula>
    </tableColumn>
    <tableColumn id="27" xr3:uid="{00000000-0010-0000-0300-00001B000000}" name="Saturated Fat" dataDxfId="131">
      <calculatedColumnFormula>IF($H$3="Grams",Q1019,IF($H$3="% Calories",R1019,""))</calculatedColumnFormula>
    </tableColumn>
    <tableColumn id="28" xr3:uid="{00000000-0010-0000-0300-00001C000000}" name="Sodium" dataDxfId="130">
      <calculatedColumnFormula>IF($I$3="Milligrams",T1019,"")</calculatedColumnFormula>
    </tableColumn>
    <tableColumn id="29" xr3:uid="{00000000-0010-0000-0300-00001D000000}" name="Sugar" dataDxfId="129">
      <calculatedColumnFormula>IF($E$3="Grams",U1019, IF($E$3="% Calories", V1019, IF($E$3="% Weight",W1019, "")))</calculatedColumnFormula>
    </tableColumn>
    <tableColumn id="30" xr3:uid="{00000000-0010-0000-0300-00001E000000}" name="Food Type 1=general snack 2=fruit/yogurt 3=nut/seed 4=trail mix " dataDxfId="128"/>
  </tableColumns>
  <tableStyleInfo name="TableStyleMedium6"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4000000}" name="Table6" displayName="Table6" ref="A1057:AD1068" totalsRowShown="0" headerRowDxfId="127" dataDxfId="126">
  <autoFilter ref="A1057:AD1068" xr:uid="{00000000-0009-0000-0100-000006000000}"/>
  <sortState xmlns:xlrd2="http://schemas.microsoft.com/office/spreadsheetml/2017/richdata2" ref="A1058:AD1068">
    <sortCondition ref="B1057:B1068"/>
  </sortState>
  <tableColumns count="30">
    <tableColumn id="1" xr3:uid="{00000000-0010-0000-0400-000001000000}" name="Click Arrow to Sort Compliance" dataDxfId="125">
      <calculatedColumnFormula>IF(AND((AB1058&lt;='Vending Compliance'!$I$4),(AC1058&lt;='Vending Compliance'!$E$4),(X1058&lt;='Vending Compliance'!$D$4)),"Compliant","Non-Compliant")</calculatedColumnFormula>
    </tableColumn>
    <tableColumn id="2" xr3:uid="{00000000-0010-0000-0400-000002000000}" name="Manufacturer/Brand" dataDxfId="124"/>
    <tableColumn id="3" xr3:uid="{00000000-0010-0000-0400-000003000000}" name="Product" dataDxfId="123"/>
    <tableColumn id="4" xr3:uid="{00000000-0010-0000-0400-000004000000}" name="Package Size (oz)" dataDxfId="122"/>
    <tableColumn id="5" xr3:uid="{00000000-0010-0000-0400-000005000000}" name="Package Size (g)" dataDxfId="121"/>
    <tableColumn id="6" xr3:uid="{00000000-0010-0000-0400-000006000000}" name="Servings per Package" dataDxfId="120"/>
    <tableColumn id="7" xr3:uid="{00000000-0010-0000-0400-000007000000}" name="Total Calories" dataDxfId="119"/>
    <tableColumn id="8" xr3:uid="{00000000-0010-0000-0400-000008000000}" name="Total Fat (g)" dataDxfId="118"/>
    <tableColumn id="9" xr3:uid="{00000000-0010-0000-0400-000009000000}" name="Total Fat (kcal)" dataDxfId="117"/>
    <tableColumn id="10" xr3:uid="{00000000-0010-0000-0400-00000A000000}" name="Sat Fat (g)" dataDxfId="116"/>
    <tableColumn id="11" xr3:uid="{00000000-0010-0000-0400-00000B000000}" name="Trans Fat (g)" dataDxfId="115"/>
    <tableColumn id="12" xr3:uid="{00000000-0010-0000-0400-00000C000000}" name="Sodium (mg)" dataDxfId="114"/>
    <tableColumn id="13" xr3:uid="{00000000-0010-0000-0400-00000D000000}" name="Sugar (g)" dataDxfId="113"/>
    <tableColumn id="14" xr3:uid="{00000000-0010-0000-0400-00000E000000}" name="Total Calories  Per Package" dataDxfId="112">
      <calculatedColumnFormula>F1058*G1058</calculatedColumnFormula>
    </tableColumn>
    <tableColumn id="15" xr3:uid="{00000000-0010-0000-0400-00000F000000}" name="Total Fat (g) Per Package" dataDxfId="111">
      <calculatedColumnFormula>F1058*H1058</calculatedColumnFormula>
    </tableColumn>
    <tableColumn id="16" xr3:uid="{00000000-0010-0000-0400-000010000000}" name="Total Fat (% Calories) Per Package" dataDxfId="110" dataCellStyle="Percent">
      <calculatedColumnFormula>(I1058*F1058)/N1058</calculatedColumnFormula>
    </tableColumn>
    <tableColumn id="17" xr3:uid="{00000000-0010-0000-0400-000011000000}" name="Sat Fat (g) Per Package" dataDxfId="109" dataCellStyle="Percent">
      <calculatedColumnFormula>F1058*J1058</calculatedColumnFormula>
    </tableColumn>
    <tableColumn id="18" xr3:uid="{00000000-0010-0000-0400-000012000000}" name="Sat Fat (% Calories) Per Package" dataDxfId="108" dataCellStyle="Percent">
      <calculatedColumnFormula>(Q1058*9)/N1058</calculatedColumnFormula>
    </tableColumn>
    <tableColumn id="19" xr3:uid="{00000000-0010-0000-0400-000013000000}" name="Trans Fat (g) Per Package" dataDxfId="107" dataCellStyle="Percent">
      <calculatedColumnFormula>F1058*K1058</calculatedColumnFormula>
    </tableColumn>
    <tableColumn id="20" xr3:uid="{00000000-0010-0000-0400-000014000000}" name="Sodium (mg) Per Package" dataDxfId="106">
      <calculatedColumnFormula>L1058*F1058</calculatedColumnFormula>
    </tableColumn>
    <tableColumn id="21" xr3:uid="{00000000-0010-0000-0400-000015000000}" name="Sugar (g) Per Package" dataDxfId="105">
      <calculatedColumnFormula>M1058*F1058</calculatedColumnFormula>
    </tableColumn>
    <tableColumn id="22" xr3:uid="{00000000-0010-0000-0400-000016000000}" name="Sugar (% Calories) Per Package" dataDxfId="104" dataCellStyle="Percent">
      <calculatedColumnFormula>(U1058*4)/N1058</calculatedColumnFormula>
    </tableColumn>
    <tableColumn id="23" xr3:uid="{00000000-0010-0000-0400-000017000000}" name="Sugar (% Weight) Per Package" dataDxfId="103">
      <calculatedColumnFormula>U1058/E1058</calculatedColumnFormula>
    </tableColumn>
    <tableColumn id="24" xr3:uid="{00000000-0010-0000-0400-000018000000}" name="Kcal" dataDxfId="102">
      <calculatedColumnFormula>IF($D$3="Calories",N1058,"")</calculatedColumnFormula>
    </tableColumn>
    <tableColumn id="25" xr3:uid="{00000000-0010-0000-0400-000019000000}" name="Fat" dataDxfId="101">
      <calculatedColumnFormula>IF($F$3="Grams",O1058,IF($F$3="% Calories",P1058,""))</calculatedColumnFormula>
    </tableColumn>
    <tableColumn id="26" xr3:uid="{00000000-0010-0000-0400-00001A000000}" name="Trans Fat" dataDxfId="100">
      <calculatedColumnFormula>IF($G$3="Grams",K1058,"")</calculatedColumnFormula>
    </tableColumn>
    <tableColumn id="27" xr3:uid="{00000000-0010-0000-0400-00001B000000}" name="Saturated Fat" dataDxfId="99">
      <calculatedColumnFormula>IF($H$3="Grams",Q1058,IF($H$3="% Calories",R1058,""))</calculatedColumnFormula>
    </tableColumn>
    <tableColumn id="28" xr3:uid="{00000000-0010-0000-0400-00001C000000}" name="Sodium" dataDxfId="98">
      <calculatedColumnFormula>IF($I$3="Milligrams",T1058,"")</calculatedColumnFormula>
    </tableColumn>
    <tableColumn id="29" xr3:uid="{00000000-0010-0000-0400-00001D000000}" name="Sugar" dataDxfId="97">
      <calculatedColumnFormula>IF($E$3="Grams",U1058, IF($E$3="% Calories", V1058, IF($E$3="% Weight",W1058, "")))</calculatedColumnFormula>
    </tableColumn>
    <tableColumn id="30" xr3:uid="{00000000-0010-0000-0400-00001E000000}" name="Food Type 1=general snack 2=fruit/yogurt 3=nut/seed 4=trail mix " dataDxfId="96"/>
  </tableColumns>
  <tableStyleInfo name="TableStyleMedium6"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5000000}" name="Table7" displayName="Table7" ref="A1071:AD1104" totalsRowShown="0" headerRowDxfId="95" dataDxfId="94">
  <autoFilter ref="A1071:AD1104" xr:uid="{00000000-0009-0000-0100-000007000000}"/>
  <sortState xmlns:xlrd2="http://schemas.microsoft.com/office/spreadsheetml/2017/richdata2" ref="A1072:AD1104">
    <sortCondition descending="1" ref="A1071:A1105"/>
  </sortState>
  <tableColumns count="30">
    <tableColumn id="1" xr3:uid="{00000000-0010-0000-0500-000001000000}" name="Click Arrow to Sort Compliance" dataDxfId="93">
      <calculatedColumnFormula>IF(AND((AB1072&lt;='Vending Compliance'!$I$4),(AC1072&lt;='Vending Compliance'!$E$4),(X1072&lt;='Vending Compliance'!$D$4)),"Compliant","Non-Compliant")</calculatedColumnFormula>
    </tableColumn>
    <tableColumn id="2" xr3:uid="{00000000-0010-0000-0500-000002000000}" name="Manufacturer/Brand" dataDxfId="92"/>
    <tableColumn id="3" xr3:uid="{00000000-0010-0000-0500-000003000000}" name="Product" dataDxfId="91"/>
    <tableColumn id="4" xr3:uid="{00000000-0010-0000-0500-000004000000}" name="Package Size (oz)" dataDxfId="90"/>
    <tableColumn id="5" xr3:uid="{00000000-0010-0000-0500-000005000000}" name="Package Size (g)" dataDxfId="89"/>
    <tableColumn id="6" xr3:uid="{00000000-0010-0000-0500-000006000000}" name="Servings per Package" dataDxfId="88"/>
    <tableColumn id="7" xr3:uid="{00000000-0010-0000-0500-000007000000}" name="Total Calories" dataDxfId="87"/>
    <tableColumn id="8" xr3:uid="{00000000-0010-0000-0500-000008000000}" name="Total Fat (g)" dataDxfId="86"/>
    <tableColumn id="9" xr3:uid="{00000000-0010-0000-0500-000009000000}" name="Total Fat (kcal)" dataDxfId="85"/>
    <tableColumn id="10" xr3:uid="{00000000-0010-0000-0500-00000A000000}" name="Sat Fat (g)" dataDxfId="84"/>
    <tableColumn id="11" xr3:uid="{00000000-0010-0000-0500-00000B000000}" name="Trans Fat (g)" dataDxfId="83"/>
    <tableColumn id="12" xr3:uid="{00000000-0010-0000-0500-00000C000000}" name="Sodium (mg)" dataDxfId="82"/>
    <tableColumn id="13" xr3:uid="{00000000-0010-0000-0500-00000D000000}" name="Sugar (g)" dataDxfId="81"/>
    <tableColumn id="14" xr3:uid="{00000000-0010-0000-0500-00000E000000}" name="Total Calories  Per Package" dataDxfId="80">
      <calculatedColumnFormula>F1072*G1072</calculatedColumnFormula>
    </tableColumn>
    <tableColumn id="15" xr3:uid="{00000000-0010-0000-0500-00000F000000}" name="Total Fat (g) Per Package" dataDxfId="79">
      <calculatedColumnFormula>F1072*H1072</calculatedColumnFormula>
    </tableColumn>
    <tableColumn id="16" xr3:uid="{00000000-0010-0000-0500-000010000000}" name="Total Fat (% Calories) Per Package" dataDxfId="78">
      <calculatedColumnFormula>(I1072*F1072)/N1072</calculatedColumnFormula>
    </tableColumn>
    <tableColumn id="17" xr3:uid="{00000000-0010-0000-0500-000011000000}" name="Sat Fat (g) Per Package" dataDxfId="77" dataCellStyle="Percent">
      <calculatedColumnFormula>F1072*J1072</calculatedColumnFormula>
    </tableColumn>
    <tableColumn id="18" xr3:uid="{00000000-0010-0000-0500-000012000000}" name="Sat Fat (% Calories) Per Package" dataDxfId="76" dataCellStyle="Percent">
      <calculatedColumnFormula>(Q1072*9)/N1072</calculatedColumnFormula>
    </tableColumn>
    <tableColumn id="19" xr3:uid="{00000000-0010-0000-0500-000013000000}" name="Trans Fat (g) Per Package" dataDxfId="75" dataCellStyle="Percent">
      <calculatedColumnFormula>F1072*K1072</calculatedColumnFormula>
    </tableColumn>
    <tableColumn id="20" xr3:uid="{00000000-0010-0000-0500-000014000000}" name="Sodium (mg) Per Package" dataDxfId="74">
      <calculatedColumnFormula>L1072*F1072</calculatedColumnFormula>
    </tableColumn>
    <tableColumn id="21" xr3:uid="{00000000-0010-0000-0500-000015000000}" name="Sugar (g) Per Package" dataDxfId="73">
      <calculatedColumnFormula>M1072*F1072</calculatedColumnFormula>
    </tableColumn>
    <tableColumn id="22" xr3:uid="{00000000-0010-0000-0500-000016000000}" name="Sugar (% Calories) Per Package" dataDxfId="72" dataCellStyle="Percent">
      <calculatedColumnFormula>(U1072*4)/N1072</calculatedColumnFormula>
    </tableColumn>
    <tableColumn id="23" xr3:uid="{00000000-0010-0000-0500-000017000000}" name="Sugar (% Weight) Per Package" dataDxfId="71">
      <calculatedColumnFormula>U1072/E1072</calculatedColumnFormula>
    </tableColumn>
    <tableColumn id="24" xr3:uid="{00000000-0010-0000-0500-000018000000}" name="Kcal" dataDxfId="70">
      <calculatedColumnFormula>IF($D$3="Calories",N1072,"")</calculatedColumnFormula>
    </tableColumn>
    <tableColumn id="25" xr3:uid="{00000000-0010-0000-0500-000019000000}" name="Fat" dataDxfId="69">
      <calculatedColumnFormula>IF($F$3="Grams",O1072,IF($F$3="% Calories",P1072,""))</calculatedColumnFormula>
    </tableColumn>
    <tableColumn id="26" xr3:uid="{00000000-0010-0000-0500-00001A000000}" name="Trans Fat" dataDxfId="68">
      <calculatedColumnFormula>IF($G$3="Grams",K1072,"")</calculatedColumnFormula>
    </tableColumn>
    <tableColumn id="27" xr3:uid="{00000000-0010-0000-0500-00001B000000}" name="Saturated Fat" dataDxfId="67">
      <calculatedColumnFormula>IF($H$3="Grams",Q1072,IF($H$3="% Calories",R1072,""))</calculatedColumnFormula>
    </tableColumn>
    <tableColumn id="28" xr3:uid="{00000000-0010-0000-0500-00001C000000}" name="Sodium" dataDxfId="66">
      <calculatedColumnFormula>IF($I$3="Milligrams",T1072,"")</calculatedColumnFormula>
    </tableColumn>
    <tableColumn id="29" xr3:uid="{00000000-0010-0000-0500-00001D000000}" name="Sugar" dataDxfId="65">
      <calculatedColumnFormula>IF($E$3="Grams",U1072, IF($E$3="% Calories", V1072, IF($E$3="% Weight",W1072, "")))</calculatedColumnFormula>
    </tableColumn>
    <tableColumn id="30" xr3:uid="{00000000-0010-0000-0500-00001E000000}" name="Food Type 1=general snack 2=fruit/yogurt 3=nut/seed 4=trail mix " dataDxfId="64"/>
  </tableColumns>
  <tableStyleInfo name="TableStyleMedium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6000000}" name="Table8" displayName="Table8" ref="A1106:AD1112" totalsRowShown="0" headerRowDxfId="63" dataDxfId="62">
  <autoFilter ref="A1106:AD1112" xr:uid="{00000000-0009-0000-0100-000008000000}"/>
  <sortState xmlns:xlrd2="http://schemas.microsoft.com/office/spreadsheetml/2017/richdata2" ref="A1107:AD1112">
    <sortCondition ref="B1106:B1112"/>
  </sortState>
  <tableColumns count="30">
    <tableColumn id="1" xr3:uid="{00000000-0010-0000-0600-000001000000}" name="Click Arrow to Sort Compliance" dataDxfId="61">
      <calculatedColumnFormula>IF(AND((AB1107&lt;='Vending Compliance'!$I$4),(X1107&lt;='Vending Compliance'!$D$4)),"Compliant","Non-Compliant")</calculatedColumnFormula>
    </tableColumn>
    <tableColumn id="2" xr3:uid="{00000000-0010-0000-0600-000002000000}" name="Manufacturer/Brand" dataDxfId="60"/>
    <tableColumn id="3" xr3:uid="{00000000-0010-0000-0600-000003000000}" name="Product" dataDxfId="59"/>
    <tableColumn id="4" xr3:uid="{00000000-0010-0000-0600-000004000000}" name="Package Size (oz)" dataDxfId="58"/>
    <tableColumn id="5" xr3:uid="{00000000-0010-0000-0600-000005000000}" name="Package Size (g)" dataDxfId="57"/>
    <tableColumn id="6" xr3:uid="{00000000-0010-0000-0600-000006000000}" name="Servings per Package" dataDxfId="56"/>
    <tableColumn id="7" xr3:uid="{00000000-0010-0000-0600-000007000000}" name="Total Calories" dataDxfId="55"/>
    <tableColumn id="8" xr3:uid="{00000000-0010-0000-0600-000008000000}" name="Total Fat (g)" dataDxfId="54"/>
    <tableColumn id="9" xr3:uid="{00000000-0010-0000-0600-000009000000}" name="Total Fat (kcal)" dataDxfId="53"/>
    <tableColumn id="10" xr3:uid="{00000000-0010-0000-0600-00000A000000}" name="Sat Fat (g)" dataDxfId="52"/>
    <tableColumn id="11" xr3:uid="{00000000-0010-0000-0600-00000B000000}" name="Trans Fat (g)" dataDxfId="51"/>
    <tableColumn id="12" xr3:uid="{00000000-0010-0000-0600-00000C000000}" name="Sodium (mg)" dataDxfId="50"/>
    <tableColumn id="13" xr3:uid="{00000000-0010-0000-0600-00000D000000}" name="Sugar (g)" dataDxfId="49"/>
    <tableColumn id="14" xr3:uid="{00000000-0010-0000-0600-00000E000000}" name="Total Calories  Per Package" dataDxfId="48">
      <calculatedColumnFormula>F1107*G1107</calculatedColumnFormula>
    </tableColumn>
    <tableColumn id="15" xr3:uid="{00000000-0010-0000-0600-00000F000000}" name="Total Fat (g) Per Package" dataDxfId="47">
      <calculatedColumnFormula>F1107*H1107</calculatedColumnFormula>
    </tableColumn>
    <tableColumn id="16" xr3:uid="{00000000-0010-0000-0600-000010000000}" name="Total Fat (% Calories) Per Package" dataDxfId="46" dataCellStyle="Percent">
      <calculatedColumnFormula>(I1107*F1107)/N1107</calculatedColumnFormula>
    </tableColumn>
    <tableColumn id="17" xr3:uid="{00000000-0010-0000-0600-000011000000}" name="Sat Fat (g) Per Package" dataDxfId="45" dataCellStyle="Percent">
      <calculatedColumnFormula>F1107*J1107</calculatedColumnFormula>
    </tableColumn>
    <tableColumn id="18" xr3:uid="{00000000-0010-0000-0600-000012000000}" name="Sat Fat (% Calories) Per Package" dataDxfId="44" dataCellStyle="Percent">
      <calculatedColumnFormula>(Q1107*9)/N1107</calculatedColumnFormula>
    </tableColumn>
    <tableColumn id="19" xr3:uid="{00000000-0010-0000-0600-000013000000}" name="Trans Fat (g) Per Package" dataDxfId="43" dataCellStyle="Percent">
      <calculatedColumnFormula>F1107*K1107</calculatedColumnFormula>
    </tableColumn>
    <tableColumn id="20" xr3:uid="{00000000-0010-0000-0600-000014000000}" name="Sodium (mg) Per Package" dataDxfId="42">
      <calculatedColumnFormula>L1107*F1107</calculatedColumnFormula>
    </tableColumn>
    <tableColumn id="21" xr3:uid="{00000000-0010-0000-0600-000015000000}" name="Sugar (g) Per Package" dataDxfId="41">
      <calculatedColumnFormula>M1107*F1107</calculatedColumnFormula>
    </tableColumn>
    <tableColumn id="22" xr3:uid="{00000000-0010-0000-0600-000016000000}" name="Sugar (% Calories) Per Package" dataDxfId="40" dataCellStyle="Percent">
      <calculatedColumnFormula>(U1107*4)/N1107</calculatedColumnFormula>
    </tableColumn>
    <tableColumn id="23" xr3:uid="{00000000-0010-0000-0600-000017000000}" name="Sugar (% Weight) Per Package" dataDxfId="39">
      <calculatedColumnFormula>U1107/E1107</calculatedColumnFormula>
    </tableColumn>
    <tableColumn id="24" xr3:uid="{00000000-0010-0000-0600-000018000000}" name="Kcal" dataDxfId="38">
      <calculatedColumnFormula>IF($D$3="Calories",N1107,"")</calculatedColumnFormula>
    </tableColumn>
    <tableColumn id="25" xr3:uid="{00000000-0010-0000-0600-000019000000}" name="Fat" dataDxfId="37">
      <calculatedColumnFormula>IF($F$3="Grams",O1107,IF($F$3="% Calories",P1107,""))</calculatedColumnFormula>
    </tableColumn>
    <tableColumn id="26" xr3:uid="{00000000-0010-0000-0600-00001A000000}" name="Trans Fat" dataDxfId="36">
      <calculatedColumnFormula>IF($G$3="Grams",K1107,"")</calculatedColumnFormula>
    </tableColumn>
    <tableColumn id="27" xr3:uid="{00000000-0010-0000-0600-00001B000000}" name="Saturated Fat" dataDxfId="35">
      <calculatedColumnFormula>IF($H$3="Grams",Q1107,IF($H$3="% Calories",R1107,""))</calculatedColumnFormula>
    </tableColumn>
    <tableColumn id="28" xr3:uid="{00000000-0010-0000-0600-00001C000000}" name="Sodium" dataDxfId="34">
      <calculatedColumnFormula>IF($I$3="Milligrams",T1107,"")</calculatedColumnFormula>
    </tableColumn>
    <tableColumn id="29" xr3:uid="{00000000-0010-0000-0600-00001D000000}" name="Sugar" dataDxfId="33">
      <calculatedColumnFormula>IF($E$3="Grams",U1107, IF($E$3="% Calories", V1107, IF($E$3="% Weight",W1107, "")))</calculatedColumnFormula>
    </tableColumn>
    <tableColumn id="30" xr3:uid="{00000000-0010-0000-0600-00001E000000}" name="Food Type 1=general snack 2=fruit/yogurt 3=nut/seed 4=trail mix " dataDxfId="32"/>
  </tableColumns>
  <tableStyleInfo name="TableStyleMedium6"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7000000}" name="Table9" displayName="Table9" ref="A1115:AD1153" totalsRowShown="0" headerRowDxfId="31" dataDxfId="30">
  <autoFilter ref="A1115:AD1153" xr:uid="{00000000-0009-0000-0100-000009000000}"/>
  <tableColumns count="30">
    <tableColumn id="1" xr3:uid="{00000000-0010-0000-0700-000001000000}" name="Click Arrow to Sort Compliance" dataDxfId="29">
      <calculatedColumnFormula>IF(AND((AB1116&lt;='Vending Compliance'!$I$4),(X1116&lt;='Vending Compliance'!$D$4)),"Compliant","Non-Compliant")</calculatedColumnFormula>
    </tableColumn>
    <tableColumn id="2" xr3:uid="{00000000-0010-0000-0700-000002000000}" name="Manufacturer/Brand" dataDxfId="28"/>
    <tableColumn id="3" xr3:uid="{00000000-0010-0000-0700-000003000000}" name="Product" dataDxfId="27"/>
    <tableColumn id="4" xr3:uid="{00000000-0010-0000-0700-000004000000}" name="Package Size (oz)" dataDxfId="26"/>
    <tableColumn id="5" xr3:uid="{00000000-0010-0000-0700-000005000000}" name="Package Size (g)" dataDxfId="25"/>
    <tableColumn id="6" xr3:uid="{00000000-0010-0000-0700-000006000000}" name="Servings per Package" dataDxfId="24"/>
    <tableColumn id="7" xr3:uid="{00000000-0010-0000-0700-000007000000}" name="Total Calories" dataDxfId="23"/>
    <tableColumn id="8" xr3:uid="{00000000-0010-0000-0700-000008000000}" name="Total Fat (g)" dataDxfId="22"/>
    <tableColumn id="9" xr3:uid="{00000000-0010-0000-0700-000009000000}" name="Total Fat (kcal)" dataDxfId="21"/>
    <tableColumn id="10" xr3:uid="{00000000-0010-0000-0700-00000A000000}" name="Sat Fat (g)" dataDxfId="20"/>
    <tableColumn id="11" xr3:uid="{00000000-0010-0000-0700-00000B000000}" name="Trans Fat (g)" dataDxfId="19"/>
    <tableColumn id="12" xr3:uid="{00000000-0010-0000-0700-00000C000000}" name="Sodium (mg)" dataDxfId="18"/>
    <tableColumn id="13" xr3:uid="{00000000-0010-0000-0700-00000D000000}" name="Sugar (g)" dataDxfId="17"/>
    <tableColumn id="14" xr3:uid="{00000000-0010-0000-0700-00000E000000}" name="Total Calories  Per Package" dataDxfId="16">
      <calculatedColumnFormula>F1116*G1116</calculatedColumnFormula>
    </tableColumn>
    <tableColumn id="15" xr3:uid="{00000000-0010-0000-0700-00000F000000}" name="Total Fat (g) Per Package" dataDxfId="15">
      <calculatedColumnFormula>F1116*H1116</calculatedColumnFormula>
    </tableColumn>
    <tableColumn id="16" xr3:uid="{00000000-0010-0000-0700-000010000000}" name="Total Fat (% Calories) Per Package" dataDxfId="14">
      <calculatedColumnFormula>(I1116*F1116)/N1116</calculatedColumnFormula>
    </tableColumn>
    <tableColumn id="17" xr3:uid="{00000000-0010-0000-0700-000011000000}" name="Sat Fat (g) Per Package" dataDxfId="13" dataCellStyle="Percent">
      <calculatedColumnFormula>F1116*J1116</calculatedColumnFormula>
    </tableColumn>
    <tableColumn id="18" xr3:uid="{00000000-0010-0000-0700-000012000000}" name="Sat Fat (% Calories) Per Package" dataDxfId="12" dataCellStyle="Percent">
      <calculatedColumnFormula>(Q1116*9)/N1116</calculatedColumnFormula>
    </tableColumn>
    <tableColumn id="19" xr3:uid="{00000000-0010-0000-0700-000013000000}" name="Trans Fat (g) Per Package" dataDxfId="11" dataCellStyle="Percent">
      <calculatedColumnFormula>F1116*K1116</calculatedColumnFormula>
    </tableColumn>
    <tableColumn id="20" xr3:uid="{00000000-0010-0000-0700-000014000000}" name="Sodium (mg) Per Package" dataDxfId="10">
      <calculatedColumnFormula>L1116*F1116</calculatedColumnFormula>
    </tableColumn>
    <tableColumn id="21" xr3:uid="{00000000-0010-0000-0700-000015000000}" name="Sugar (g) Per Package" dataDxfId="9">
      <calculatedColumnFormula>M1116*F1116</calculatedColumnFormula>
    </tableColumn>
    <tableColumn id="22" xr3:uid="{00000000-0010-0000-0700-000016000000}" name="Sugar (% Calories) Per Package" dataDxfId="8" dataCellStyle="Percent">
      <calculatedColumnFormula>(U1116*4)/N1116</calculatedColumnFormula>
    </tableColumn>
    <tableColumn id="23" xr3:uid="{00000000-0010-0000-0700-000017000000}" name="Sugar (% Weight) Per Package" dataDxfId="7">
      <calculatedColumnFormula>U1116/E1116</calculatedColumnFormula>
    </tableColumn>
    <tableColumn id="24" xr3:uid="{00000000-0010-0000-0700-000018000000}" name="Kcal" dataDxfId="6">
      <calculatedColumnFormula>IF($D$3="Calories",N1116,"")</calculatedColumnFormula>
    </tableColumn>
    <tableColumn id="25" xr3:uid="{00000000-0010-0000-0700-000019000000}" name="Fat" dataDxfId="5">
      <calculatedColumnFormula>IF($F$3="Grams",O1116,IF($F$3="% Calories",P1116,""))</calculatedColumnFormula>
    </tableColumn>
    <tableColumn id="26" xr3:uid="{00000000-0010-0000-0700-00001A000000}" name="Trans Fat" dataDxfId="4">
      <calculatedColumnFormula>IF($G$3="Grams",K1116,"")</calculatedColumnFormula>
    </tableColumn>
    <tableColumn id="27" xr3:uid="{00000000-0010-0000-0700-00001B000000}" name="Saturated Fat" dataDxfId="3">
      <calculatedColumnFormula>IF($H$3="Grams",Q1116,IF($H$3="% Calories",R1116,""))</calculatedColumnFormula>
    </tableColumn>
    <tableColumn id="28" xr3:uid="{00000000-0010-0000-0700-00001C000000}" name="Sodium" dataDxfId="2">
      <calculatedColumnFormula>IF($I$3="Milligrams",T1116,"")</calculatedColumnFormula>
    </tableColumn>
    <tableColumn id="29" xr3:uid="{00000000-0010-0000-0700-00001D000000}" name="Sugar" dataDxfId="1">
      <calculatedColumnFormula>IF($E$3="Grams",U1116, IF($E$3="% Calories", V1116, IF($E$3="% Weight",W1116, "")))</calculatedColumnFormula>
    </tableColumn>
    <tableColumn id="30" xr3:uid="{00000000-0010-0000-0700-00001E000000}" name="Food Type 1=general snack 2=fruit/yogurt 3=nut/seed 4=trail mix " dataDxfId="0"/>
  </tableColumns>
  <tableStyleInfo name="TableStyleMedium6"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table" Target="../tables/table5.xml"/><Relationship Id="rId3" Type="http://schemas.openxmlformats.org/officeDocument/2006/relationships/vmlDrawing" Target="../drawings/vmlDrawing1.vml"/><Relationship Id="rId7" Type="http://schemas.openxmlformats.org/officeDocument/2006/relationships/table" Target="../tables/table4.xml"/><Relationship Id="rId12" Type="http://schemas.openxmlformats.org/officeDocument/2006/relationships/comments" Target="../comment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11" Type="http://schemas.openxmlformats.org/officeDocument/2006/relationships/table" Target="../tables/table8.xml"/><Relationship Id="rId5" Type="http://schemas.openxmlformats.org/officeDocument/2006/relationships/table" Target="../tables/table2.xml"/><Relationship Id="rId10" Type="http://schemas.openxmlformats.org/officeDocument/2006/relationships/table" Target="../tables/table7.xml"/><Relationship Id="rId4" Type="http://schemas.openxmlformats.org/officeDocument/2006/relationships/table" Target="../tables/table1.xml"/><Relationship Id="rId9"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342"/>
  <sheetViews>
    <sheetView tabSelected="1" zoomScale="110" zoomScaleNormal="110" workbookViewId="0">
      <pane xSplit="2" ySplit="12" topLeftCell="C13" activePane="bottomRight" state="frozen"/>
      <selection pane="bottomRight" activeCell="N6" sqref="N6"/>
      <selection pane="bottomLeft" activeCell="A8" sqref="A8"/>
      <selection pane="topRight" activeCell="C1" sqref="C1"/>
    </sheetView>
  </sheetViews>
  <sheetFormatPr defaultColWidth="9.140625" defaultRowHeight="11.25"/>
  <cols>
    <col min="1" max="1" width="15.28515625" style="2" customWidth="1"/>
    <col min="2" max="2" width="19.42578125" style="2" customWidth="1"/>
    <col min="3" max="3" width="52.5703125" style="2" customWidth="1"/>
    <col min="4" max="4" width="13.85546875" style="2" customWidth="1"/>
    <col min="5" max="5" width="13.140625" style="2" customWidth="1"/>
    <col min="6" max="6" width="25.140625" style="2" customWidth="1"/>
    <col min="7" max="7" width="21" style="2" customWidth="1"/>
    <col min="8" max="8" width="19.85546875" style="2" customWidth="1"/>
    <col min="9" max="9" width="29.85546875" style="3" customWidth="1"/>
    <col min="10" max="12" width="12.28515625" style="3" customWidth="1"/>
    <col min="13" max="13" width="19.42578125" style="3" customWidth="1"/>
    <col min="14" max="14" width="23.7109375" style="3" customWidth="1"/>
    <col min="15" max="15" width="25" style="3" customWidth="1"/>
    <col min="16" max="16" width="21.5703125" style="3" customWidth="1"/>
    <col min="17" max="17" width="24.140625" style="3" customWidth="1"/>
    <col min="18" max="18" width="22.140625" style="3" customWidth="1"/>
    <col min="19" max="19" width="12.42578125" style="4" customWidth="1"/>
    <col min="20" max="20" width="23.42578125" style="3" customWidth="1"/>
    <col min="21" max="21" width="25.140625" style="3" customWidth="1"/>
    <col min="22" max="22" width="20.85546875" style="3" customWidth="1"/>
    <col min="23" max="23" width="21" style="3" customWidth="1"/>
    <col min="24" max="24" width="8.5703125" style="3" customWidth="1"/>
    <col min="25" max="25" width="5.5703125" style="3" bestFit="1" customWidth="1"/>
    <col min="26" max="26" width="6.7109375" style="3" bestFit="1" customWidth="1"/>
    <col min="27" max="27" width="7.42578125" style="3" bestFit="1" customWidth="1"/>
    <col min="28" max="28" width="5.7109375" style="4" customWidth="1"/>
    <col min="29" max="29" width="8.85546875" style="3" customWidth="1"/>
    <col min="30" max="30" width="25.85546875" style="3" bestFit="1" customWidth="1"/>
    <col min="31" max="31" width="19.28515625" style="3" customWidth="1"/>
    <col min="32" max="32" width="12.140625" style="2" customWidth="1"/>
    <col min="33" max="16384" width="9.140625" style="2"/>
  </cols>
  <sheetData>
    <row r="1" spans="1:32" ht="23.25" customHeight="1">
      <c r="A1" s="164" t="s">
        <v>0</v>
      </c>
      <c r="B1" s="164"/>
      <c r="C1" s="66"/>
      <c r="D1" s="163" t="s">
        <v>1</v>
      </c>
      <c r="E1" s="163"/>
      <c r="F1" s="163"/>
      <c r="G1" s="163"/>
      <c r="H1" s="163"/>
      <c r="I1" s="163"/>
      <c r="J1" s="71"/>
      <c r="K1" s="71"/>
      <c r="L1" s="71"/>
      <c r="M1" s="71"/>
      <c r="N1" s="71"/>
      <c r="O1" s="71"/>
      <c r="P1" s="71"/>
      <c r="Q1" s="71"/>
      <c r="R1" s="71"/>
      <c r="S1" s="72"/>
      <c r="T1" s="71"/>
      <c r="U1" s="71"/>
      <c r="V1" s="71"/>
      <c r="W1" s="71"/>
      <c r="X1" s="71"/>
      <c r="Y1" s="71"/>
      <c r="Z1" s="71"/>
      <c r="AA1" s="71"/>
      <c r="AB1" s="72"/>
      <c r="AC1" s="71"/>
      <c r="AD1" s="71"/>
      <c r="AE1" s="71"/>
      <c r="AF1" s="66"/>
    </row>
    <row r="2" spans="1:32" ht="24" customHeight="1">
      <c r="A2" s="164"/>
      <c r="B2" s="164"/>
      <c r="C2" s="66"/>
      <c r="D2" s="73" t="s">
        <v>2</v>
      </c>
      <c r="E2" s="73" t="s">
        <v>3</v>
      </c>
      <c r="F2" s="73" t="s">
        <v>4</v>
      </c>
      <c r="G2" s="73" t="s">
        <v>5</v>
      </c>
      <c r="H2" s="73" t="s">
        <v>6</v>
      </c>
      <c r="I2" s="73" t="s">
        <v>7</v>
      </c>
      <c r="J2" s="71"/>
      <c r="K2" s="71"/>
      <c r="L2" s="71"/>
      <c r="M2" s="74"/>
      <c r="N2" s="71"/>
      <c r="O2" s="71"/>
      <c r="P2" s="71"/>
      <c r="Q2" s="71"/>
      <c r="R2" s="71"/>
      <c r="S2" s="72"/>
      <c r="T2" s="71"/>
      <c r="U2" s="71"/>
      <c r="V2" s="71"/>
      <c r="W2" s="71"/>
      <c r="X2" s="71"/>
      <c r="Y2" s="71"/>
      <c r="Z2" s="71"/>
      <c r="AA2" s="71"/>
      <c r="AB2" s="72"/>
      <c r="AC2" s="71"/>
      <c r="AD2" s="71"/>
      <c r="AE2" s="71"/>
      <c r="AF2" s="66"/>
    </row>
    <row r="3" spans="1:32" ht="15">
      <c r="A3" s="67"/>
      <c r="B3" s="67"/>
      <c r="C3" s="68" t="s">
        <v>8</v>
      </c>
      <c r="D3" s="1" t="s">
        <v>9</v>
      </c>
      <c r="E3" s="1" t="s">
        <v>10</v>
      </c>
      <c r="F3" s="1" t="s">
        <v>10</v>
      </c>
      <c r="G3" s="1"/>
      <c r="H3" s="1" t="s">
        <v>10</v>
      </c>
      <c r="I3" s="1"/>
    </row>
    <row r="4" spans="1:32" ht="15.75">
      <c r="A4" s="165" t="s">
        <v>11</v>
      </c>
      <c r="B4" s="165"/>
      <c r="C4" s="68" t="s">
        <v>12</v>
      </c>
      <c r="D4" s="6">
        <v>200</v>
      </c>
      <c r="E4" s="6">
        <v>10</v>
      </c>
      <c r="F4" s="7">
        <v>7</v>
      </c>
      <c r="G4" s="6"/>
      <c r="H4" s="6">
        <v>2</v>
      </c>
      <c r="I4" s="6"/>
    </row>
    <row r="5" spans="1:32" ht="12.75">
      <c r="A5" s="158" t="s">
        <v>1</v>
      </c>
      <c r="B5" s="158"/>
      <c r="C5" s="66"/>
      <c r="D5" s="156" t="s">
        <v>13</v>
      </c>
      <c r="E5" s="156"/>
      <c r="F5" s="156"/>
      <c r="G5" s="156"/>
      <c r="H5" s="156"/>
      <c r="I5" s="156"/>
      <c r="J5" s="71"/>
      <c r="K5" s="71"/>
      <c r="L5" s="71"/>
      <c r="M5" s="71"/>
      <c r="N5" s="71"/>
      <c r="O5" s="71"/>
      <c r="P5" s="71"/>
      <c r="Q5" s="71"/>
      <c r="R5" s="71"/>
      <c r="S5" s="72"/>
      <c r="T5" s="71"/>
      <c r="U5" s="71"/>
      <c r="V5" s="71"/>
      <c r="W5" s="71"/>
      <c r="X5" s="71"/>
      <c r="Y5" s="71"/>
      <c r="Z5" s="71"/>
      <c r="AA5" s="71"/>
      <c r="AB5" s="72"/>
      <c r="AC5" s="71"/>
      <c r="AD5" s="71"/>
      <c r="AE5" s="71"/>
      <c r="AF5" s="66"/>
    </row>
    <row r="6" spans="1:32" ht="12.75">
      <c r="A6" s="158" t="s">
        <v>14</v>
      </c>
      <c r="B6" s="158"/>
      <c r="C6" s="69"/>
      <c r="D6" s="69"/>
      <c r="E6" s="69"/>
      <c r="F6" s="69"/>
      <c r="G6" s="69"/>
      <c r="H6" s="69"/>
      <c r="I6" s="69"/>
      <c r="J6" s="71"/>
      <c r="K6" s="71"/>
      <c r="L6" s="71"/>
      <c r="M6" s="71"/>
      <c r="N6" s="71"/>
      <c r="O6" s="71"/>
      <c r="P6" s="71"/>
      <c r="Q6" s="71"/>
      <c r="R6" s="71"/>
      <c r="S6" s="72"/>
      <c r="T6" s="71"/>
      <c r="U6" s="71"/>
      <c r="V6" s="71"/>
      <c r="W6" s="71"/>
      <c r="X6" s="71"/>
      <c r="Y6" s="71"/>
      <c r="Z6" s="71"/>
      <c r="AA6" s="71"/>
      <c r="AB6" s="72"/>
      <c r="AC6" s="71"/>
      <c r="AD6" s="71"/>
      <c r="AE6" s="71"/>
      <c r="AF6" s="66"/>
    </row>
    <row r="7" spans="1:32" ht="12.75">
      <c r="A7" s="158" t="s">
        <v>15</v>
      </c>
      <c r="B7" s="158"/>
      <c r="C7" s="69"/>
      <c r="D7" s="69"/>
      <c r="E7" s="69"/>
      <c r="F7" s="69"/>
      <c r="G7" s="69"/>
      <c r="H7" s="69"/>
      <c r="I7" s="69"/>
      <c r="J7" s="71"/>
      <c r="K7" s="71"/>
      <c r="L7" s="71"/>
      <c r="M7" s="71"/>
      <c r="N7" s="71"/>
      <c r="O7" s="71"/>
      <c r="P7" s="71"/>
      <c r="Q7" s="71"/>
      <c r="R7" s="71"/>
      <c r="S7" s="72"/>
      <c r="T7" s="71"/>
      <c r="U7" s="71"/>
      <c r="V7" s="71"/>
      <c r="W7" s="71"/>
      <c r="X7" s="71"/>
      <c r="Y7" s="71"/>
      <c r="Z7" s="71"/>
      <c r="AA7" s="71"/>
      <c r="AB7" s="72"/>
      <c r="AC7" s="71"/>
      <c r="AD7" s="71"/>
      <c r="AE7" s="71"/>
      <c r="AF7" s="66"/>
    </row>
    <row r="8" spans="1:32" ht="12.75">
      <c r="A8" s="157" t="s">
        <v>16</v>
      </c>
      <c r="B8" s="157"/>
      <c r="C8" s="69"/>
      <c r="D8" s="69"/>
      <c r="E8" s="69"/>
      <c r="F8" s="69"/>
      <c r="G8" s="69"/>
      <c r="H8" s="69"/>
      <c r="I8" s="69"/>
      <c r="J8" s="71"/>
      <c r="K8" s="71"/>
      <c r="L8" s="71"/>
      <c r="M8" s="71"/>
      <c r="N8" s="71"/>
      <c r="O8" s="71"/>
      <c r="P8" s="71"/>
      <c r="Q8" s="71"/>
      <c r="R8" s="71"/>
      <c r="S8" s="72"/>
      <c r="T8" s="71"/>
      <c r="U8" s="71"/>
      <c r="V8" s="71"/>
      <c r="W8" s="71"/>
      <c r="X8" s="71"/>
      <c r="Y8" s="71"/>
      <c r="Z8" s="71"/>
      <c r="AA8" s="71"/>
      <c r="AB8" s="72"/>
      <c r="AC8" s="71"/>
      <c r="AD8" s="71"/>
      <c r="AE8" s="71"/>
      <c r="AF8" s="66"/>
    </row>
    <row r="9" spans="1:32" ht="15">
      <c r="A9" s="157" t="s">
        <v>17</v>
      </c>
      <c r="B9" s="157"/>
      <c r="C9" s="69"/>
      <c r="D9" s="69"/>
      <c r="E9" s="69"/>
      <c r="F9" s="69"/>
      <c r="G9" s="69"/>
      <c r="H9" s="69"/>
      <c r="I9" s="69"/>
      <c r="J9" s="71"/>
      <c r="K9" s="153"/>
      <c r="L9" s="71"/>
      <c r="M9" s="71"/>
      <c r="N9" s="71"/>
      <c r="O9" s="71"/>
      <c r="P9" s="71"/>
      <c r="Q9" s="71"/>
      <c r="R9" s="71"/>
      <c r="S9" s="72"/>
      <c r="T9" s="71"/>
      <c r="U9" s="71"/>
      <c r="V9" s="71"/>
      <c r="W9" s="71"/>
      <c r="X9" s="71"/>
      <c r="Y9" s="71"/>
      <c r="Z9" s="71"/>
      <c r="AA9" s="71"/>
      <c r="AB9" s="72"/>
      <c r="AC9" s="71"/>
      <c r="AD9" s="71"/>
      <c r="AE9" s="71"/>
      <c r="AF9" s="66"/>
    </row>
    <row r="10" spans="1:32" ht="12.75">
      <c r="A10" s="157" t="s">
        <v>18</v>
      </c>
      <c r="B10" s="157"/>
      <c r="C10" s="69"/>
      <c r="D10" s="69"/>
      <c r="E10" s="69"/>
      <c r="F10" s="69"/>
      <c r="G10" s="69"/>
      <c r="H10" s="69"/>
      <c r="I10" s="69"/>
      <c r="J10" s="71"/>
      <c r="K10" s="71"/>
      <c r="L10" s="71"/>
      <c r="M10" s="71"/>
      <c r="N10" s="71"/>
      <c r="O10" s="71"/>
      <c r="P10" s="71"/>
      <c r="Q10" s="71"/>
      <c r="R10" s="71"/>
      <c r="S10" s="72"/>
      <c r="T10" s="71"/>
      <c r="U10" s="71"/>
      <c r="V10" s="71"/>
      <c r="W10" s="71"/>
      <c r="X10" s="71"/>
      <c r="Y10" s="71"/>
      <c r="Z10" s="71"/>
      <c r="AA10" s="71"/>
      <c r="AB10" s="72"/>
      <c r="AC10" s="71"/>
      <c r="AD10" s="71"/>
      <c r="AE10" s="71"/>
      <c r="AF10" s="66"/>
    </row>
    <row r="11" spans="1:32" ht="15" customHeight="1">
      <c r="A11" s="70"/>
      <c r="B11" s="70"/>
      <c r="C11" s="70"/>
      <c r="D11" s="70"/>
      <c r="E11" s="66"/>
      <c r="F11" s="66"/>
      <c r="G11" s="159" t="s">
        <v>19</v>
      </c>
      <c r="H11" s="159"/>
      <c r="I11" s="159"/>
      <c r="J11" s="159"/>
      <c r="K11" s="159"/>
      <c r="L11" s="159"/>
      <c r="M11" s="159"/>
      <c r="N11" s="160" t="s">
        <v>20</v>
      </c>
      <c r="O11" s="161"/>
      <c r="P11" s="161"/>
      <c r="Q11" s="161"/>
      <c r="R11" s="161"/>
      <c r="S11" s="161"/>
      <c r="T11" s="161"/>
      <c r="U11" s="161"/>
      <c r="V11" s="161"/>
      <c r="W11" s="162"/>
      <c r="X11" s="154" t="s">
        <v>21</v>
      </c>
      <c r="Y11" s="155"/>
      <c r="Z11" s="155"/>
      <c r="AA11" s="155"/>
      <c r="AB11" s="155"/>
      <c r="AC11" s="155"/>
      <c r="AD11" s="155"/>
      <c r="AE11" s="66"/>
      <c r="AF11" s="66"/>
    </row>
    <row r="12" spans="1:32" s="5" customFormat="1" ht="48" customHeight="1">
      <c r="A12" s="75" t="s">
        <v>22</v>
      </c>
      <c r="B12" s="75" t="s">
        <v>23</v>
      </c>
      <c r="C12" s="75" t="s">
        <v>24</v>
      </c>
      <c r="D12" s="75" t="s">
        <v>25</v>
      </c>
      <c r="E12" s="75" t="s">
        <v>26</v>
      </c>
      <c r="F12" s="75" t="s">
        <v>27</v>
      </c>
      <c r="G12" s="75" t="s">
        <v>2</v>
      </c>
      <c r="H12" s="75" t="s">
        <v>28</v>
      </c>
      <c r="I12" s="75" t="s">
        <v>29</v>
      </c>
      <c r="J12" s="75" t="s">
        <v>30</v>
      </c>
      <c r="K12" s="75" t="s">
        <v>31</v>
      </c>
      <c r="L12" s="75" t="s">
        <v>32</v>
      </c>
      <c r="M12" s="75" t="s">
        <v>33</v>
      </c>
      <c r="N12" s="76" t="s">
        <v>34</v>
      </c>
      <c r="O12" s="76" t="s">
        <v>35</v>
      </c>
      <c r="P12" s="76" t="s">
        <v>36</v>
      </c>
      <c r="Q12" s="76" t="s">
        <v>37</v>
      </c>
      <c r="R12" s="76" t="s">
        <v>38</v>
      </c>
      <c r="S12" s="76" t="s">
        <v>39</v>
      </c>
      <c r="T12" s="76" t="s">
        <v>40</v>
      </c>
      <c r="U12" s="76" t="s">
        <v>41</v>
      </c>
      <c r="V12" s="76" t="s">
        <v>42</v>
      </c>
      <c r="W12" s="77" t="s">
        <v>43</v>
      </c>
      <c r="X12" s="78" t="s">
        <v>44</v>
      </c>
      <c r="Y12" s="78" t="s">
        <v>45</v>
      </c>
      <c r="Z12" s="78" t="s">
        <v>5</v>
      </c>
      <c r="AA12" s="78" t="s">
        <v>46</v>
      </c>
      <c r="AB12" s="78" t="s">
        <v>7</v>
      </c>
      <c r="AC12" s="78" t="s">
        <v>3</v>
      </c>
      <c r="AD12" s="79" t="s">
        <v>47</v>
      </c>
      <c r="AE12" s="67"/>
      <c r="AF12" s="67"/>
    </row>
    <row r="13" spans="1:32" s="5" customFormat="1" ht="17.25" customHeight="1">
      <c r="A13" s="169" t="s">
        <v>48</v>
      </c>
      <c r="B13" s="170"/>
      <c r="C13" s="170"/>
      <c r="D13" s="170"/>
      <c r="E13" s="170"/>
      <c r="F13" s="170"/>
      <c r="G13" s="170"/>
      <c r="H13" s="170"/>
      <c r="I13" s="170"/>
      <c r="J13" s="170"/>
      <c r="K13" s="170"/>
      <c r="L13" s="170"/>
      <c r="M13" s="170"/>
      <c r="N13" s="170"/>
      <c r="O13" s="170"/>
      <c r="P13" s="170"/>
      <c r="Q13" s="170"/>
      <c r="R13" s="170"/>
      <c r="S13" s="170"/>
      <c r="T13" s="170"/>
      <c r="U13" s="170"/>
      <c r="V13" s="170"/>
      <c r="W13" s="171"/>
      <c r="X13" s="80"/>
      <c r="Y13" s="80"/>
      <c r="Z13" s="81"/>
      <c r="AA13" s="80"/>
      <c r="AB13" s="80"/>
      <c r="AC13" s="80"/>
      <c r="AD13" s="82"/>
      <c r="AE13" s="67"/>
    </row>
    <row r="14" spans="1:32" s="5" customFormat="1" ht="25.5" customHeight="1">
      <c r="A14" s="8" t="s">
        <v>49</v>
      </c>
      <c r="B14" s="9" t="s">
        <v>23</v>
      </c>
      <c r="C14" s="9" t="s">
        <v>24</v>
      </c>
      <c r="D14" s="9" t="s">
        <v>25</v>
      </c>
      <c r="E14" s="9" t="s">
        <v>26</v>
      </c>
      <c r="F14" s="9" t="s">
        <v>27</v>
      </c>
      <c r="G14" s="9" t="s">
        <v>2</v>
      </c>
      <c r="H14" s="9" t="s">
        <v>28</v>
      </c>
      <c r="I14" s="9" t="s">
        <v>29</v>
      </c>
      <c r="J14" s="9" t="s">
        <v>30</v>
      </c>
      <c r="K14" s="9" t="s">
        <v>31</v>
      </c>
      <c r="L14" s="9" t="s">
        <v>32</v>
      </c>
      <c r="M14" s="9" t="s">
        <v>33</v>
      </c>
      <c r="N14" s="83" t="s">
        <v>34</v>
      </c>
      <c r="O14" s="83" t="s">
        <v>35</v>
      </c>
      <c r="P14" s="83" t="s">
        <v>36</v>
      </c>
      <c r="Q14" s="83" t="s">
        <v>37</v>
      </c>
      <c r="R14" s="83" t="s">
        <v>38</v>
      </c>
      <c r="S14" s="83" t="s">
        <v>39</v>
      </c>
      <c r="T14" s="83" t="s">
        <v>40</v>
      </c>
      <c r="U14" s="83" t="s">
        <v>41</v>
      </c>
      <c r="V14" s="83" t="s">
        <v>42</v>
      </c>
      <c r="W14" s="84" t="s">
        <v>43</v>
      </c>
      <c r="X14" s="85" t="s">
        <v>44</v>
      </c>
      <c r="Y14" s="85" t="s">
        <v>45</v>
      </c>
      <c r="Z14" s="85" t="s">
        <v>5</v>
      </c>
      <c r="AA14" s="85" t="s">
        <v>46</v>
      </c>
      <c r="AB14" s="85" t="s">
        <v>7</v>
      </c>
      <c r="AC14" s="85" t="s">
        <v>3</v>
      </c>
      <c r="AD14" s="86" t="s">
        <v>47</v>
      </c>
      <c r="AE14" s="67"/>
      <c r="AF14" s="67"/>
    </row>
    <row r="15" spans="1:32" hidden="1">
      <c r="A15" s="87" t="str">
        <f>IF(AND((AC15&lt;=$E$4),(AB15&lt;=$I$4),(AA15&lt;=$H$4),(Z15&lt;=$G$4),(Y15&lt;=$F$4),(X15&lt;=$D$4)),"Compliant","Non-Compliant")</f>
        <v>Non-Compliant</v>
      </c>
      <c r="B15" s="88" t="s">
        <v>50</v>
      </c>
      <c r="C15" s="88" t="s">
        <v>51</v>
      </c>
      <c r="D15" s="88">
        <v>2</v>
      </c>
      <c r="E15" s="88">
        <v>56</v>
      </c>
      <c r="F15" s="89">
        <v>1</v>
      </c>
      <c r="G15" s="88">
        <v>230</v>
      </c>
      <c r="H15" s="88">
        <v>3.5</v>
      </c>
      <c r="I15" s="88">
        <v>30</v>
      </c>
      <c r="J15" s="88">
        <v>0.5</v>
      </c>
      <c r="K15" s="88">
        <v>0</v>
      </c>
      <c r="L15" s="88">
        <v>200</v>
      </c>
      <c r="M15" s="88">
        <v>13</v>
      </c>
      <c r="N15" s="90">
        <f>F15*G15</f>
        <v>230</v>
      </c>
      <c r="O15" s="90">
        <f>F15*H15</f>
        <v>3.5</v>
      </c>
      <c r="P15" s="91">
        <f>(I15*F15)/N15</f>
        <v>0.13043478260869565</v>
      </c>
      <c r="Q15" s="92">
        <f>F15*J15</f>
        <v>0.5</v>
      </c>
      <c r="R15" s="91">
        <f>(Q15*9)/N15</f>
        <v>1.9565217391304349E-2</v>
      </c>
      <c r="S15" s="92">
        <f>F15*K15</f>
        <v>0</v>
      </c>
      <c r="T15" s="90">
        <f>L15*F15</f>
        <v>200</v>
      </c>
      <c r="U15" s="90">
        <f>M15*F15</f>
        <v>13</v>
      </c>
      <c r="V15" s="93">
        <f>(U15*4)/N15</f>
        <v>0.22608695652173913</v>
      </c>
      <c r="W15" s="94">
        <f>U15/E15</f>
        <v>0.23214285714285715</v>
      </c>
      <c r="X15" s="95">
        <f>IF($D$3="Calories",N15,"")</f>
        <v>230</v>
      </c>
      <c r="Y15" s="95">
        <f>IF($F$3="Grams",O15,IF($F$3="% Calories",P15,""))</f>
        <v>3.5</v>
      </c>
      <c r="Z15" s="95" t="str">
        <f>IF($G$3="Grams",K15,"")</f>
        <v/>
      </c>
      <c r="AA15" s="95">
        <f>IF($H$3="Grams",Q15,IF($H$3="% Calories",R15,""))</f>
        <v>0.5</v>
      </c>
      <c r="AB15" s="95" t="str">
        <f>IF($I$3="Milligrams",T15,"")</f>
        <v/>
      </c>
      <c r="AC15" s="95">
        <f>IF($E$3="Grams",U15, IF($E$3="% Calories", V15, IF($E$3="% Weight",W15, "")))</f>
        <v>13</v>
      </c>
      <c r="AD15" s="96">
        <v>1</v>
      </c>
      <c r="AE15" s="66"/>
      <c r="AF15" s="66"/>
    </row>
    <row r="16" spans="1:32" hidden="1">
      <c r="A16" s="87" t="str">
        <f>IF(AND((AC16&lt;=$E$4),(AB16&lt;=$I$4),(AA16&lt;=$H$4),(Z16&lt;=$G$4),(Y16&lt;=$F$4),(X16&lt;=$D$4)),"Compliant","Non-Compliant")</f>
        <v>Non-Compliant</v>
      </c>
      <c r="B16" s="88" t="s">
        <v>52</v>
      </c>
      <c r="C16" s="88" t="s">
        <v>53</v>
      </c>
      <c r="D16" s="88"/>
      <c r="E16" s="88">
        <v>39</v>
      </c>
      <c r="F16" s="89">
        <v>1</v>
      </c>
      <c r="G16" s="88">
        <v>190</v>
      </c>
      <c r="H16" s="88">
        <v>9</v>
      </c>
      <c r="I16" s="88">
        <v>80</v>
      </c>
      <c r="J16" s="88">
        <v>2.5</v>
      </c>
      <c r="K16" s="88">
        <v>0</v>
      </c>
      <c r="L16" s="88">
        <v>350</v>
      </c>
      <c r="M16" s="88">
        <v>5</v>
      </c>
      <c r="N16" s="90">
        <f>F16*G16</f>
        <v>190</v>
      </c>
      <c r="O16" s="90">
        <f>F16*H16</f>
        <v>9</v>
      </c>
      <c r="P16" s="91">
        <f>(I16*F16)/N16</f>
        <v>0.42105263157894735</v>
      </c>
      <c r="Q16" s="92">
        <f>F16*J16</f>
        <v>2.5</v>
      </c>
      <c r="R16" s="91">
        <f>(Q16*9)/N16</f>
        <v>0.11842105263157894</v>
      </c>
      <c r="S16" s="92">
        <f>F16*K16</f>
        <v>0</v>
      </c>
      <c r="T16" s="90">
        <f>L16*F16</f>
        <v>350</v>
      </c>
      <c r="U16" s="90">
        <f>M16*F16</f>
        <v>5</v>
      </c>
      <c r="V16" s="93">
        <f>(U16*4)/N16</f>
        <v>0.10526315789473684</v>
      </c>
      <c r="W16" s="94">
        <f>U16/E16</f>
        <v>0.12820512820512819</v>
      </c>
      <c r="X16" s="95">
        <f>IF($D$3="Calories",N16,"")</f>
        <v>190</v>
      </c>
      <c r="Y16" s="95">
        <f>IF($F$3="Grams",O16,IF($F$3="% Calories",P16,""))</f>
        <v>9</v>
      </c>
      <c r="Z16" s="95" t="str">
        <f>IF($G$3="Grams",K16,"")</f>
        <v/>
      </c>
      <c r="AA16" s="95">
        <f>IF($H$3="Grams",Q16,IF($H$3="% Calories",R16,""))</f>
        <v>2.5</v>
      </c>
      <c r="AB16" s="95" t="str">
        <f>IF($I$3="Milligrams",T16,"")</f>
        <v/>
      </c>
      <c r="AC16" s="95">
        <f>IF($E$3="Grams",U16, IF($E$3="% Calories", V16, IF($E$3="% Weight",W16, "")))</f>
        <v>5</v>
      </c>
      <c r="AD16" s="96">
        <v>1</v>
      </c>
      <c r="AE16" s="66"/>
      <c r="AF16" s="66"/>
    </row>
    <row r="17" spans="1:32" hidden="1">
      <c r="A17" s="87" t="str">
        <f>IF(AND((AC17&lt;=$E$4),(AB17&lt;=$I$4),(AA17&lt;=$H$4),(Z17&lt;=$G$4),(Y17&lt;=$F$4),(X17&lt;=$D$4)),"Compliant","Non-Compliant")</f>
        <v>Non-Compliant</v>
      </c>
      <c r="B17" s="88" t="s">
        <v>52</v>
      </c>
      <c r="C17" s="88" t="s">
        <v>54</v>
      </c>
      <c r="D17" s="88">
        <v>1.38</v>
      </c>
      <c r="E17" s="88">
        <v>39</v>
      </c>
      <c r="F17" s="89">
        <v>1</v>
      </c>
      <c r="G17" s="88">
        <v>190</v>
      </c>
      <c r="H17" s="88">
        <v>9</v>
      </c>
      <c r="I17" s="88">
        <v>80</v>
      </c>
      <c r="J17" s="88">
        <v>2.5</v>
      </c>
      <c r="K17" s="88">
        <v>0</v>
      </c>
      <c r="L17" s="88">
        <v>390</v>
      </c>
      <c r="M17" s="88">
        <v>6</v>
      </c>
      <c r="N17" s="90">
        <f>F17*G17</f>
        <v>190</v>
      </c>
      <c r="O17" s="90">
        <f>F17*H17</f>
        <v>9</v>
      </c>
      <c r="P17" s="91">
        <f>(I17*F17)/N17</f>
        <v>0.42105263157894735</v>
      </c>
      <c r="Q17" s="92">
        <f>F17*J17</f>
        <v>2.5</v>
      </c>
      <c r="R17" s="91">
        <f>(Q17*9)/N17</f>
        <v>0.11842105263157894</v>
      </c>
      <c r="S17" s="92">
        <f>F17*K17</f>
        <v>0</v>
      </c>
      <c r="T17" s="90">
        <f>L17*F17</f>
        <v>390</v>
      </c>
      <c r="U17" s="90">
        <f>M17*F17</f>
        <v>6</v>
      </c>
      <c r="V17" s="93">
        <f>(U17*4)/N17</f>
        <v>0.12631578947368421</v>
      </c>
      <c r="W17" s="94">
        <f>U17/E17</f>
        <v>0.15384615384615385</v>
      </c>
      <c r="X17" s="95">
        <f>IF($D$3="Calories",N17,"")</f>
        <v>190</v>
      </c>
      <c r="Y17" s="95">
        <f>IF($F$3="Grams",O17,IF($F$3="% Calories",P17,""))</f>
        <v>9</v>
      </c>
      <c r="Z17" s="95" t="str">
        <f>IF($G$3="Grams",K17,"")</f>
        <v/>
      </c>
      <c r="AA17" s="95">
        <f>IF($H$3="Grams",Q17,IF($H$3="% Calories",R17,""))</f>
        <v>2.5</v>
      </c>
      <c r="AB17" s="95" t="str">
        <f>IF($I$3="Milligrams",T17,"")</f>
        <v/>
      </c>
      <c r="AC17" s="95">
        <f>IF($E$3="Grams",U17, IF($E$3="% Calories", V17, IF($E$3="% Weight",W17, "")))</f>
        <v>6</v>
      </c>
      <c r="AD17" s="96">
        <v>1</v>
      </c>
      <c r="AE17" s="66"/>
      <c r="AF17" s="66"/>
    </row>
    <row r="18" spans="1:32" hidden="1">
      <c r="A18" s="87" t="str">
        <f>IF(AND((AC18&lt;=$E$4),(AB18&lt;=$I$4),(AA18&lt;=$H$4),(Z18&lt;=$G$4),(Y18&lt;=$F$4),(X18&lt;=$D$4)),"Compliant","Non-Compliant")</f>
        <v>Non-Compliant</v>
      </c>
      <c r="B18" s="88" t="s">
        <v>55</v>
      </c>
      <c r="C18" s="88" t="s">
        <v>56</v>
      </c>
      <c r="D18" s="88">
        <v>1.25</v>
      </c>
      <c r="E18" s="88">
        <v>35</v>
      </c>
      <c r="F18" s="89">
        <f>E18/26</f>
        <v>1.3461538461538463</v>
      </c>
      <c r="G18" s="88">
        <v>130</v>
      </c>
      <c r="H18" s="88">
        <v>6</v>
      </c>
      <c r="I18" s="88">
        <v>50</v>
      </c>
      <c r="J18" s="88">
        <v>1.5</v>
      </c>
      <c r="K18" s="88">
        <v>0</v>
      </c>
      <c r="L18" s="88">
        <v>70</v>
      </c>
      <c r="M18" s="88">
        <v>9</v>
      </c>
      <c r="N18" s="90">
        <f>F18*G18</f>
        <v>175</v>
      </c>
      <c r="O18" s="90">
        <f>F18*H18</f>
        <v>8.0769230769230766</v>
      </c>
      <c r="P18" s="91">
        <f>(I18*F18)/N18</f>
        <v>0.38461538461538464</v>
      </c>
      <c r="Q18" s="92">
        <f>F18*J18</f>
        <v>2.0192307692307692</v>
      </c>
      <c r="R18" s="91">
        <f>(Q18*9)/N18</f>
        <v>0.10384615384615385</v>
      </c>
      <c r="S18" s="92">
        <f>F18*K18</f>
        <v>0</v>
      </c>
      <c r="T18" s="90">
        <f>L18*F18</f>
        <v>94.230769230769241</v>
      </c>
      <c r="U18" s="90">
        <f>M18*F18</f>
        <v>12.115384615384617</v>
      </c>
      <c r="V18" s="93">
        <f>(U18*4)/N18</f>
        <v>0.27692307692307694</v>
      </c>
      <c r="W18" s="94">
        <f>U18/E18</f>
        <v>0.3461538461538462</v>
      </c>
      <c r="X18" s="95">
        <f>IF($D$3="Calories",N18,"")</f>
        <v>175</v>
      </c>
      <c r="Y18" s="95">
        <f>IF($F$3="Grams",O18,IF($F$3="% Calories",P18,""))</f>
        <v>8.0769230769230766</v>
      </c>
      <c r="Z18" s="95" t="str">
        <f>IF($G$3="Grams",K18,"")</f>
        <v/>
      </c>
      <c r="AA18" s="95">
        <f>IF($H$3="Grams",Q18,IF($H$3="% Calories",R18,""))</f>
        <v>2.0192307692307692</v>
      </c>
      <c r="AB18" s="95" t="str">
        <f>IF($I$3="Milligrams",T18,"")</f>
        <v/>
      </c>
      <c r="AC18" s="95">
        <f>IF($E$3="Grams",U18, IF($E$3="% Calories", V18, IF($E$3="% Weight",W18, "")))</f>
        <v>12.115384615384617</v>
      </c>
      <c r="AD18" s="96">
        <v>1</v>
      </c>
      <c r="AE18" s="66"/>
      <c r="AF18" s="66"/>
    </row>
    <row r="19" spans="1:32">
      <c r="A19" s="87" t="str">
        <f>IF(AND((AC19&lt;=$E$4),(AB19&lt;=$I$4),(AA19&lt;=$H$4),(Z19&lt;=$G$4),(Y19&lt;=$F$4),(X19&lt;=$D$4)),"Compliant","Non-Compliant")</f>
        <v>Compliant</v>
      </c>
      <c r="B19" s="88" t="s">
        <v>55</v>
      </c>
      <c r="C19" s="88" t="s">
        <v>57</v>
      </c>
      <c r="D19" s="88">
        <v>1</v>
      </c>
      <c r="E19" s="88">
        <v>28</v>
      </c>
      <c r="F19" s="89">
        <f>E19/31</f>
        <v>0.90322580645161288</v>
      </c>
      <c r="G19" s="88">
        <v>130</v>
      </c>
      <c r="H19" s="88">
        <v>3</v>
      </c>
      <c r="I19" s="88">
        <v>25</v>
      </c>
      <c r="J19" s="88">
        <v>0</v>
      </c>
      <c r="K19" s="88">
        <v>0</v>
      </c>
      <c r="L19" s="88">
        <v>170</v>
      </c>
      <c r="M19" s="88">
        <v>9</v>
      </c>
      <c r="N19" s="90">
        <f>F19*G19</f>
        <v>117.41935483870968</v>
      </c>
      <c r="O19" s="90">
        <f>F19*H19</f>
        <v>2.7096774193548385</v>
      </c>
      <c r="P19" s="91">
        <f>(I19*F19)/N19</f>
        <v>0.19230769230769229</v>
      </c>
      <c r="Q19" s="92">
        <f>F19*J19</f>
        <v>0</v>
      </c>
      <c r="R19" s="91">
        <f>(Q19*9)/N19</f>
        <v>0</v>
      </c>
      <c r="S19" s="92">
        <f>F19*K19</f>
        <v>0</v>
      </c>
      <c r="T19" s="90">
        <f>L19*F19</f>
        <v>153.54838709677418</v>
      </c>
      <c r="U19" s="90">
        <f>M19*F19</f>
        <v>8.129032258064516</v>
      </c>
      <c r="V19" s="93">
        <f>(U19*4)/N19</f>
        <v>0.27692307692307694</v>
      </c>
      <c r="W19" s="94">
        <f>U19/E19</f>
        <v>0.29032258064516131</v>
      </c>
      <c r="X19" s="95">
        <f>IF($D$3="Calories",N19,"")</f>
        <v>117.41935483870968</v>
      </c>
      <c r="Y19" s="95">
        <f>IF($F$3="Grams",O19,IF($F$3="% Calories",P19,""))</f>
        <v>2.7096774193548385</v>
      </c>
      <c r="Z19" s="95" t="str">
        <f>IF($G$3="Grams",K19,"")</f>
        <v/>
      </c>
      <c r="AA19" s="95">
        <f>IF($H$3="Grams",Q19,IF($H$3="% Calories",R19,""))</f>
        <v>0</v>
      </c>
      <c r="AB19" s="95" t="str">
        <f>IF($I$3="Milligrams",T19,"")</f>
        <v/>
      </c>
      <c r="AC19" s="95">
        <f>IF($E$3="Grams",U19, IF($E$3="% Calories", V19, IF($E$3="% Weight",W19, "")))</f>
        <v>8.129032258064516</v>
      </c>
      <c r="AD19" s="96">
        <v>1</v>
      </c>
      <c r="AE19" s="66"/>
      <c r="AF19" s="66"/>
    </row>
    <row r="20" spans="1:32">
      <c r="A20" s="87" t="str">
        <f>IF(AND((AC20&lt;=$E$4),(AB20&lt;=$I$4),(AA20&lt;=$H$4),(Z20&lt;=$G$4),(Y20&lt;=$F$4),(X20&lt;=$D$4)),"Compliant","Non-Compliant")</f>
        <v>Compliant</v>
      </c>
      <c r="B20" s="97" t="s">
        <v>58</v>
      </c>
      <c r="C20" s="97" t="s">
        <v>59</v>
      </c>
      <c r="D20" s="98">
        <v>1</v>
      </c>
      <c r="E20" s="99">
        <v>28</v>
      </c>
      <c r="F20" s="89">
        <v>1</v>
      </c>
      <c r="G20" s="99">
        <v>120</v>
      </c>
      <c r="H20" s="100">
        <v>2.5</v>
      </c>
      <c r="I20" s="99">
        <v>22</v>
      </c>
      <c r="J20" s="99">
        <v>0</v>
      </c>
      <c r="K20" s="99">
        <v>0</v>
      </c>
      <c r="L20" s="99">
        <v>150</v>
      </c>
      <c r="M20" s="99">
        <v>10</v>
      </c>
      <c r="N20" s="90">
        <f>F20*G20</f>
        <v>120</v>
      </c>
      <c r="O20" s="90">
        <f>F20*H20</f>
        <v>2.5</v>
      </c>
      <c r="P20" s="91">
        <f>(I20*F20)/N20</f>
        <v>0.18333333333333332</v>
      </c>
      <c r="Q20" s="92">
        <f>F20*J20</f>
        <v>0</v>
      </c>
      <c r="R20" s="91">
        <f>(Q20*9)/N20</f>
        <v>0</v>
      </c>
      <c r="S20" s="92">
        <f>F20*K20</f>
        <v>0</v>
      </c>
      <c r="T20" s="90">
        <f>L20*F20</f>
        <v>150</v>
      </c>
      <c r="U20" s="90">
        <f>M20*F20</f>
        <v>10</v>
      </c>
      <c r="V20" s="93">
        <f>(U20*4)/N20</f>
        <v>0.33333333333333331</v>
      </c>
      <c r="W20" s="94">
        <f>U20/E20</f>
        <v>0.35714285714285715</v>
      </c>
      <c r="X20" s="95">
        <f>IF($D$3="Calories",N20,"")</f>
        <v>120</v>
      </c>
      <c r="Y20" s="95">
        <f>IF($F$3="Grams",O20,IF($F$3="% Calories",P20,""))</f>
        <v>2.5</v>
      </c>
      <c r="Z20" s="95" t="str">
        <f>IF($G$3="Grams",K20,"")</f>
        <v/>
      </c>
      <c r="AA20" s="95">
        <f>IF($H$3="Grams",Q20,IF($H$3="% Calories",R20,""))</f>
        <v>0</v>
      </c>
      <c r="AB20" s="95" t="str">
        <f>IF($I$3="Milligrams",T20,"")</f>
        <v/>
      </c>
      <c r="AC20" s="95">
        <f>IF($E$3="Grams",U20, IF($E$3="% Calories", V20, IF($E$3="% Weight",W20, "")))</f>
        <v>10</v>
      </c>
      <c r="AD20" s="101">
        <v>1</v>
      </c>
      <c r="AE20" s="66"/>
      <c r="AF20" s="66"/>
    </row>
    <row r="21" spans="1:32" hidden="1">
      <c r="A21" s="87" t="str">
        <f>IF(AND((AC21&lt;=$E$4),(AB21&lt;=$I$4),(AA21&lt;=$H$4),(Z21&lt;=$G$4),(Y21&lt;=$F$4),(X21&lt;=$D$4)),"Compliant","Non-Compliant")</f>
        <v>Non-Compliant</v>
      </c>
      <c r="B21" s="97" t="s">
        <v>60</v>
      </c>
      <c r="C21" s="97" t="s">
        <v>61</v>
      </c>
      <c r="D21" s="98">
        <v>2</v>
      </c>
      <c r="E21" s="99">
        <v>57</v>
      </c>
      <c r="F21" s="89">
        <v>1</v>
      </c>
      <c r="G21" s="99">
        <v>194</v>
      </c>
      <c r="H21" s="99">
        <v>4</v>
      </c>
      <c r="I21" s="99">
        <v>40</v>
      </c>
      <c r="J21" s="99">
        <v>1</v>
      </c>
      <c r="K21" s="99">
        <v>0</v>
      </c>
      <c r="L21" s="99">
        <v>100</v>
      </c>
      <c r="M21" s="99">
        <v>14</v>
      </c>
      <c r="N21" s="90">
        <f>F21*G21</f>
        <v>194</v>
      </c>
      <c r="O21" s="90">
        <f>F21*H21</f>
        <v>4</v>
      </c>
      <c r="P21" s="91">
        <f>(I21*F21)/N21</f>
        <v>0.20618556701030927</v>
      </c>
      <c r="Q21" s="92">
        <f>F21*J21</f>
        <v>1</v>
      </c>
      <c r="R21" s="91">
        <f>(Q21*9)/N21</f>
        <v>4.6391752577319589E-2</v>
      </c>
      <c r="S21" s="92">
        <f>F21*K21</f>
        <v>0</v>
      </c>
      <c r="T21" s="90">
        <f>L21*F21</f>
        <v>100</v>
      </c>
      <c r="U21" s="90">
        <f>M21*F21</f>
        <v>14</v>
      </c>
      <c r="V21" s="93">
        <f>(U21*4)/N21</f>
        <v>0.28865979381443296</v>
      </c>
      <c r="W21" s="94">
        <f>U21/E21</f>
        <v>0.24561403508771928</v>
      </c>
      <c r="X21" s="95">
        <f>IF($D$3="Calories",N21,"")</f>
        <v>194</v>
      </c>
      <c r="Y21" s="95">
        <f>IF($F$3="Grams",O21,IF($F$3="% Calories",P21,""))</f>
        <v>4</v>
      </c>
      <c r="Z21" s="95" t="str">
        <f>IF($G$3="Grams",K21,"")</f>
        <v/>
      </c>
      <c r="AA21" s="95">
        <f>IF($H$3="Grams",Q21,IF($H$3="% Calories",R21,""))</f>
        <v>1</v>
      </c>
      <c r="AB21" s="95" t="str">
        <f>IF($I$3="Milligrams",T21,"")</f>
        <v/>
      </c>
      <c r="AC21" s="95">
        <f>IF($E$3="Grams",U21, IF($E$3="% Calories", V21, IF($E$3="% Weight",W21, "")))</f>
        <v>14</v>
      </c>
      <c r="AD21" s="101">
        <v>1</v>
      </c>
      <c r="AE21" s="66"/>
      <c r="AF21" s="66"/>
    </row>
    <row r="22" spans="1:32" hidden="1">
      <c r="A22" s="87" t="str">
        <f>IF(AND((AC22&lt;=$E$4),(AB22&lt;=$I$4),(AA22&lt;=$H$4),(Z22&lt;=$G$4),(Y22&lt;=$F$4),(X22&lt;=$D$4)),"Compliant","Non-Compliant")</f>
        <v>Non-Compliant</v>
      </c>
      <c r="B22" s="97" t="s">
        <v>60</v>
      </c>
      <c r="C22" s="97" t="s">
        <v>62</v>
      </c>
      <c r="D22" s="98">
        <v>1.5</v>
      </c>
      <c r="E22" s="99">
        <v>43</v>
      </c>
      <c r="F22" s="89">
        <v>1</v>
      </c>
      <c r="G22" s="99">
        <v>160</v>
      </c>
      <c r="H22" s="100">
        <v>3.5</v>
      </c>
      <c r="I22" s="99">
        <v>35</v>
      </c>
      <c r="J22" s="100">
        <v>1.5</v>
      </c>
      <c r="K22" s="99">
        <v>0</v>
      </c>
      <c r="L22" s="99">
        <v>50</v>
      </c>
      <c r="M22" s="99">
        <v>14</v>
      </c>
      <c r="N22" s="90">
        <f>F22*G22</f>
        <v>160</v>
      </c>
      <c r="O22" s="90">
        <f>F22*H22</f>
        <v>3.5</v>
      </c>
      <c r="P22" s="91">
        <f>(I22*F22)/N22</f>
        <v>0.21875</v>
      </c>
      <c r="Q22" s="92">
        <f>F22*J22</f>
        <v>1.5</v>
      </c>
      <c r="R22" s="91">
        <f>(Q22*9)/N22</f>
        <v>8.4375000000000006E-2</v>
      </c>
      <c r="S22" s="92">
        <f>F22*K22</f>
        <v>0</v>
      </c>
      <c r="T22" s="90">
        <f>L22*F22</f>
        <v>50</v>
      </c>
      <c r="U22" s="90">
        <f>M22*F22</f>
        <v>14</v>
      </c>
      <c r="V22" s="93">
        <f>(U22*4)/N22</f>
        <v>0.35</v>
      </c>
      <c r="W22" s="94">
        <f>U22/E22</f>
        <v>0.32558139534883723</v>
      </c>
      <c r="X22" s="95">
        <f>IF($D$3="Calories",N22,"")</f>
        <v>160</v>
      </c>
      <c r="Y22" s="95">
        <f>IF($F$3="Grams",O22,IF($F$3="% Calories",P22,""))</f>
        <v>3.5</v>
      </c>
      <c r="Z22" s="95" t="str">
        <f>IF($G$3="Grams",K22,"")</f>
        <v/>
      </c>
      <c r="AA22" s="95">
        <f>IF($H$3="Grams",Q22,IF($H$3="% Calories",R22,""))</f>
        <v>1.5</v>
      </c>
      <c r="AB22" s="95" t="str">
        <f>IF($I$3="Milligrams",T22,"")</f>
        <v/>
      </c>
      <c r="AC22" s="95">
        <f>IF($E$3="Grams",U22, IF($E$3="% Calories", V22, IF($E$3="% Weight",W22, "")))</f>
        <v>14</v>
      </c>
      <c r="AD22" s="101">
        <v>1</v>
      </c>
      <c r="AE22" s="66"/>
      <c r="AF22" s="66"/>
    </row>
    <row r="23" spans="1:32" hidden="1">
      <c r="A23" s="87" t="str">
        <f>IF(AND((AC23&lt;=$E$4),(AB23&lt;=$I$4),(AA23&lt;=$H$4),(Z23&lt;=$G$4),(Y23&lt;=$F$4),(X23&lt;=$D$4)),"Compliant","Non-Compliant")</f>
        <v>Non-Compliant</v>
      </c>
      <c r="B23" s="97" t="s">
        <v>63</v>
      </c>
      <c r="C23" s="97" t="s">
        <v>64</v>
      </c>
      <c r="D23" s="98">
        <v>1.69</v>
      </c>
      <c r="E23" s="99">
        <v>48</v>
      </c>
      <c r="F23" s="89">
        <v>1</v>
      </c>
      <c r="G23" s="99">
        <v>180</v>
      </c>
      <c r="H23" s="99">
        <v>5</v>
      </c>
      <c r="I23" s="99">
        <v>45</v>
      </c>
      <c r="J23" s="100">
        <v>2.5</v>
      </c>
      <c r="K23" s="99">
        <v>0</v>
      </c>
      <c r="L23" s="99">
        <v>120</v>
      </c>
      <c r="M23" s="99">
        <v>12</v>
      </c>
      <c r="N23" s="90">
        <f>F23*G23</f>
        <v>180</v>
      </c>
      <c r="O23" s="90">
        <f>F23*H23</f>
        <v>5</v>
      </c>
      <c r="P23" s="91">
        <f>(I23*F23)/N23</f>
        <v>0.25</v>
      </c>
      <c r="Q23" s="92">
        <f>F23*J23</f>
        <v>2.5</v>
      </c>
      <c r="R23" s="91">
        <f>(Q23*9)/N23</f>
        <v>0.125</v>
      </c>
      <c r="S23" s="92">
        <f>F23*K23</f>
        <v>0</v>
      </c>
      <c r="T23" s="90">
        <f>L23*F23</f>
        <v>120</v>
      </c>
      <c r="U23" s="90">
        <f>M23*F23</f>
        <v>12</v>
      </c>
      <c r="V23" s="93">
        <f>(U23*4)/N23</f>
        <v>0.26666666666666666</v>
      </c>
      <c r="W23" s="94">
        <f>U23/E23</f>
        <v>0.25</v>
      </c>
      <c r="X23" s="95">
        <f>IF($D$3="Calories",N23,"")</f>
        <v>180</v>
      </c>
      <c r="Y23" s="95">
        <f>IF($F$3="Grams",O23,IF($F$3="% Calories",P23,""))</f>
        <v>5</v>
      </c>
      <c r="Z23" s="95" t="str">
        <f>IF($G$3="Grams",K23,"")</f>
        <v/>
      </c>
      <c r="AA23" s="95">
        <f>IF($H$3="Grams",Q23,IF($H$3="% Calories",R23,""))</f>
        <v>2.5</v>
      </c>
      <c r="AB23" s="95" t="str">
        <f>IF($I$3="Milligrams",T23,"")</f>
        <v/>
      </c>
      <c r="AC23" s="95">
        <f>IF($E$3="Grams",U23, IF($E$3="% Calories", V23, IF($E$3="% Weight",W23, "")))</f>
        <v>12</v>
      </c>
      <c r="AD23" s="101">
        <v>1</v>
      </c>
      <c r="AE23" s="66"/>
      <c r="AF23" s="66"/>
    </row>
    <row r="24" spans="1:32" hidden="1">
      <c r="A24" s="87" t="str">
        <f>IF(AND((AC24&lt;=$E$4),(AB24&lt;=$I$4),(AA24&lt;=$H$4),(Z24&lt;=$G$4),(Y24&lt;=$F$4),(X24&lt;=$D$4)),"Compliant","Non-Compliant")</f>
        <v>Non-Compliant</v>
      </c>
      <c r="B24" s="97" t="s">
        <v>63</v>
      </c>
      <c r="C24" s="97" t="s">
        <v>65</v>
      </c>
      <c r="D24" s="98">
        <v>1.69</v>
      </c>
      <c r="E24" s="99">
        <v>48</v>
      </c>
      <c r="F24" s="89">
        <v>1</v>
      </c>
      <c r="G24" s="99">
        <v>180</v>
      </c>
      <c r="H24" s="99">
        <v>5</v>
      </c>
      <c r="I24" s="99">
        <v>45</v>
      </c>
      <c r="J24" s="99">
        <v>2</v>
      </c>
      <c r="K24" s="99">
        <v>0</v>
      </c>
      <c r="L24" s="99">
        <v>115</v>
      </c>
      <c r="M24" s="99">
        <v>13</v>
      </c>
      <c r="N24" s="90">
        <f>F24*G24</f>
        <v>180</v>
      </c>
      <c r="O24" s="90">
        <f>F24*H24</f>
        <v>5</v>
      </c>
      <c r="P24" s="91">
        <f>(I24*F24)/N24</f>
        <v>0.25</v>
      </c>
      <c r="Q24" s="92">
        <f>F24*J24</f>
        <v>2</v>
      </c>
      <c r="R24" s="91">
        <f>(Q24*9)/N24</f>
        <v>0.1</v>
      </c>
      <c r="S24" s="92">
        <f>F24*K24</f>
        <v>0</v>
      </c>
      <c r="T24" s="90">
        <f>L24*F24</f>
        <v>115</v>
      </c>
      <c r="U24" s="90">
        <f>M24*F24</f>
        <v>13</v>
      </c>
      <c r="V24" s="93">
        <f>(U24*4)/N24</f>
        <v>0.28888888888888886</v>
      </c>
      <c r="W24" s="94">
        <f>U24/E24</f>
        <v>0.27083333333333331</v>
      </c>
      <c r="X24" s="95">
        <f>IF($D$3="Calories",N24,"")</f>
        <v>180</v>
      </c>
      <c r="Y24" s="95">
        <f>IF($F$3="Grams",O24,IF($F$3="% Calories",P24,""))</f>
        <v>5</v>
      </c>
      <c r="Z24" s="95" t="str">
        <f>IF($G$3="Grams",K24,"")</f>
        <v/>
      </c>
      <c r="AA24" s="95">
        <f>IF($H$3="Grams",Q24,IF($H$3="% Calories",R24,""))</f>
        <v>2</v>
      </c>
      <c r="AB24" s="95" t="str">
        <f>IF($I$3="Milligrams",T24,"")</f>
        <v/>
      </c>
      <c r="AC24" s="95">
        <f>IF($E$3="Grams",U24, IF($E$3="% Calories", V24, IF($E$3="% Weight",W24, "")))</f>
        <v>13</v>
      </c>
      <c r="AD24" s="101">
        <v>1</v>
      </c>
      <c r="AE24" s="66"/>
      <c r="AF24" s="66"/>
    </row>
    <row r="25" spans="1:32" hidden="1">
      <c r="A25" s="87" t="str">
        <f>IF(AND((AC25&lt;=$E$4),(AB25&lt;=$I$4),(AA25&lt;=$H$4),(Z25&lt;=$G$4),(Y25&lt;=$F$4),(X25&lt;=$D$4)),"Compliant","Non-Compliant")</f>
        <v>Non-Compliant</v>
      </c>
      <c r="B25" s="97" t="s">
        <v>63</v>
      </c>
      <c r="C25" s="97" t="s">
        <v>66</v>
      </c>
      <c r="D25" s="98">
        <v>1.69</v>
      </c>
      <c r="E25" s="99">
        <v>48</v>
      </c>
      <c r="F25" s="89">
        <v>1</v>
      </c>
      <c r="G25" s="99">
        <v>180</v>
      </c>
      <c r="H25" s="99">
        <v>6</v>
      </c>
      <c r="I25" s="99">
        <v>60</v>
      </c>
      <c r="J25" s="100">
        <v>2.5</v>
      </c>
      <c r="K25" s="99">
        <v>0</v>
      </c>
      <c r="L25" s="99">
        <v>190</v>
      </c>
      <c r="M25" s="99">
        <v>10</v>
      </c>
      <c r="N25" s="90">
        <f>F25*G25</f>
        <v>180</v>
      </c>
      <c r="O25" s="90">
        <f>F25*H25</f>
        <v>6</v>
      </c>
      <c r="P25" s="91">
        <f>(I25*F25)/N25</f>
        <v>0.33333333333333331</v>
      </c>
      <c r="Q25" s="92">
        <f>F25*J25</f>
        <v>2.5</v>
      </c>
      <c r="R25" s="91">
        <f>(Q25*9)/N25</f>
        <v>0.125</v>
      </c>
      <c r="S25" s="92">
        <f>F25*K25</f>
        <v>0</v>
      </c>
      <c r="T25" s="90">
        <f>L25*F25</f>
        <v>190</v>
      </c>
      <c r="U25" s="90">
        <f>M25*F25</f>
        <v>10</v>
      </c>
      <c r="V25" s="93">
        <f>(U25*4)/N25</f>
        <v>0.22222222222222221</v>
      </c>
      <c r="W25" s="94">
        <f>U25/E25</f>
        <v>0.20833333333333334</v>
      </c>
      <c r="X25" s="95">
        <f>IF($D$3="Calories",N25,"")</f>
        <v>180</v>
      </c>
      <c r="Y25" s="95">
        <f>IF($F$3="Grams",O25,IF($F$3="% Calories",P25,""))</f>
        <v>6</v>
      </c>
      <c r="Z25" s="95" t="str">
        <f>IF($G$3="Grams",K25,"")</f>
        <v/>
      </c>
      <c r="AA25" s="95">
        <f>IF($H$3="Grams",Q25,IF($H$3="% Calories",R25,""))</f>
        <v>2.5</v>
      </c>
      <c r="AB25" s="95" t="str">
        <f>IF($I$3="Milligrams",T25,"")</f>
        <v/>
      </c>
      <c r="AC25" s="95">
        <f>IF($E$3="Grams",U25, IF($E$3="% Calories", V25, IF($E$3="% Weight",W25, "")))</f>
        <v>10</v>
      </c>
      <c r="AD25" s="101">
        <v>1</v>
      </c>
      <c r="AE25" s="66"/>
      <c r="AF25" s="66"/>
    </row>
    <row r="26" spans="1:32" hidden="1">
      <c r="A26" s="87" t="str">
        <f>IF(AND((AC26&lt;=$E$4),(AB26&lt;=$I$4),(AA26&lt;=$H$4),(Z26&lt;=$G$4),(Y26&lt;=$F$4),(X26&lt;=$D$4)),"Compliant","Non-Compliant")</f>
        <v>Non-Compliant</v>
      </c>
      <c r="B26" s="97" t="s">
        <v>63</v>
      </c>
      <c r="C26" s="97" t="s">
        <v>67</v>
      </c>
      <c r="D26" s="98">
        <v>1.69</v>
      </c>
      <c r="E26" s="99">
        <v>48</v>
      </c>
      <c r="F26" s="89">
        <v>1</v>
      </c>
      <c r="G26" s="99">
        <v>190</v>
      </c>
      <c r="H26" s="99">
        <v>7</v>
      </c>
      <c r="I26" s="99">
        <v>60</v>
      </c>
      <c r="J26" s="100">
        <v>2.5</v>
      </c>
      <c r="K26" s="99">
        <v>0</v>
      </c>
      <c r="L26" s="99">
        <v>210</v>
      </c>
      <c r="M26" s="99">
        <v>11</v>
      </c>
      <c r="N26" s="90">
        <f>F26*G26</f>
        <v>190</v>
      </c>
      <c r="O26" s="90">
        <f>F26*H26</f>
        <v>7</v>
      </c>
      <c r="P26" s="91">
        <f>(I26*F26)/N26</f>
        <v>0.31578947368421051</v>
      </c>
      <c r="Q26" s="92">
        <f>F26*J26</f>
        <v>2.5</v>
      </c>
      <c r="R26" s="91">
        <f>(Q26*9)/N26</f>
        <v>0.11842105263157894</v>
      </c>
      <c r="S26" s="92">
        <f>F26*K26</f>
        <v>0</v>
      </c>
      <c r="T26" s="90">
        <f>L26*F26</f>
        <v>210</v>
      </c>
      <c r="U26" s="90">
        <f>M26*F26</f>
        <v>11</v>
      </c>
      <c r="V26" s="93">
        <f>(U26*4)/N26</f>
        <v>0.23157894736842105</v>
      </c>
      <c r="W26" s="94">
        <f>U26/E26</f>
        <v>0.22916666666666666</v>
      </c>
      <c r="X26" s="95">
        <f>IF($D$3="Calories",N26,"")</f>
        <v>190</v>
      </c>
      <c r="Y26" s="95">
        <f>IF($F$3="Grams",O26,IF($F$3="% Calories",P26,""))</f>
        <v>7</v>
      </c>
      <c r="Z26" s="95" t="str">
        <f>IF($G$3="Grams",K26,"")</f>
        <v/>
      </c>
      <c r="AA26" s="95">
        <f>IF($H$3="Grams",Q26,IF($H$3="% Calories",R26,""))</f>
        <v>2.5</v>
      </c>
      <c r="AB26" s="95" t="str">
        <f>IF($I$3="Milligrams",T26,"")</f>
        <v/>
      </c>
      <c r="AC26" s="95">
        <f>IF($E$3="Grams",U26, IF($E$3="% Calories", V26, IF($E$3="% Weight",W26, "")))</f>
        <v>11</v>
      </c>
      <c r="AD26" s="101">
        <v>1</v>
      </c>
      <c r="AE26" s="66"/>
      <c r="AF26" s="66"/>
    </row>
    <row r="27" spans="1:32" hidden="1">
      <c r="A27" s="87" t="str">
        <f>IF(AND((AC27&lt;=$E$4),(AB27&lt;=$I$4),(AA27&lt;=$H$4),(Z27&lt;=$G$4),(Y27&lt;=$F$4),(X27&lt;=$D$4)),"Compliant","Non-Compliant")</f>
        <v>Non-Compliant</v>
      </c>
      <c r="B27" s="97" t="s">
        <v>63</v>
      </c>
      <c r="C27" s="97" t="s">
        <v>68</v>
      </c>
      <c r="D27" s="98">
        <v>1.59</v>
      </c>
      <c r="E27" s="99">
        <v>45</v>
      </c>
      <c r="F27" s="89">
        <v>1</v>
      </c>
      <c r="G27" s="99">
        <v>190</v>
      </c>
      <c r="H27" s="99">
        <v>9</v>
      </c>
      <c r="I27" s="99">
        <v>80</v>
      </c>
      <c r="J27" s="100">
        <v>1.5</v>
      </c>
      <c r="K27" s="99">
        <v>0</v>
      </c>
      <c r="L27" s="99">
        <v>200</v>
      </c>
      <c r="M27" s="99">
        <v>12</v>
      </c>
      <c r="N27" s="90">
        <f>F27*G27</f>
        <v>190</v>
      </c>
      <c r="O27" s="90">
        <f>F27*H27</f>
        <v>9</v>
      </c>
      <c r="P27" s="91">
        <f>(I27*F27)/N27</f>
        <v>0.42105263157894735</v>
      </c>
      <c r="Q27" s="92">
        <f>F27*J27</f>
        <v>1.5</v>
      </c>
      <c r="R27" s="91">
        <f>(Q27*9)/N27</f>
        <v>7.1052631578947367E-2</v>
      </c>
      <c r="S27" s="92">
        <f>F27*K27</f>
        <v>0</v>
      </c>
      <c r="T27" s="90">
        <f>L27*F27</f>
        <v>200</v>
      </c>
      <c r="U27" s="90">
        <f>M27*F27</f>
        <v>12</v>
      </c>
      <c r="V27" s="93">
        <f>(U27*4)/N27</f>
        <v>0.25263157894736843</v>
      </c>
      <c r="W27" s="94">
        <f>U27/E27</f>
        <v>0.26666666666666666</v>
      </c>
      <c r="X27" s="95">
        <f>IF($D$3="Calories",N27,"")</f>
        <v>190</v>
      </c>
      <c r="Y27" s="95">
        <f>IF($F$3="Grams",O27,IF($F$3="% Calories",P27,""))</f>
        <v>9</v>
      </c>
      <c r="Z27" s="95" t="str">
        <f>IF($G$3="Grams",K27,"")</f>
        <v/>
      </c>
      <c r="AA27" s="95">
        <f>IF($H$3="Grams",Q27,IF($H$3="% Calories",R27,""))</f>
        <v>1.5</v>
      </c>
      <c r="AB27" s="95" t="str">
        <f>IF($I$3="Milligrams",T27,"")</f>
        <v/>
      </c>
      <c r="AC27" s="95">
        <f>IF($E$3="Grams",U27, IF($E$3="% Calories", V27, IF($E$3="% Weight",W27, "")))</f>
        <v>12</v>
      </c>
      <c r="AD27" s="101">
        <v>1</v>
      </c>
      <c r="AE27" s="66"/>
      <c r="AF27" s="66"/>
    </row>
    <row r="28" spans="1:32" hidden="1">
      <c r="A28" s="87" t="str">
        <f>IF(AND((AC28&lt;=$E$4),(AB28&lt;=$I$4),(AA28&lt;=$H$4),(Z28&lt;=$G$4),(Y28&lt;=$F$4),(X28&lt;=$D$4)),"Compliant","Non-Compliant")</f>
        <v>Non-Compliant</v>
      </c>
      <c r="B28" s="97" t="s">
        <v>63</v>
      </c>
      <c r="C28" s="97" t="s">
        <v>69</v>
      </c>
      <c r="D28" s="98">
        <v>1.59</v>
      </c>
      <c r="E28" s="99">
        <v>45</v>
      </c>
      <c r="F28" s="89">
        <v>1</v>
      </c>
      <c r="G28" s="99">
        <v>190</v>
      </c>
      <c r="H28" s="99">
        <v>9</v>
      </c>
      <c r="I28" s="99">
        <v>80</v>
      </c>
      <c r="J28" s="99">
        <v>2</v>
      </c>
      <c r="K28" s="99">
        <v>0</v>
      </c>
      <c r="L28" s="99">
        <v>220</v>
      </c>
      <c r="M28" s="99">
        <v>9</v>
      </c>
      <c r="N28" s="90">
        <f>F28*G28</f>
        <v>190</v>
      </c>
      <c r="O28" s="90">
        <f>F28*H28</f>
        <v>9</v>
      </c>
      <c r="P28" s="91">
        <f>(I28*F28)/N28</f>
        <v>0.42105263157894735</v>
      </c>
      <c r="Q28" s="92">
        <f>F28*J28</f>
        <v>2</v>
      </c>
      <c r="R28" s="91">
        <f>(Q28*9)/N28</f>
        <v>9.4736842105263161E-2</v>
      </c>
      <c r="S28" s="92">
        <f>F28*K28</f>
        <v>0</v>
      </c>
      <c r="T28" s="90">
        <f>L28*F28</f>
        <v>220</v>
      </c>
      <c r="U28" s="90">
        <f>M28*F28</f>
        <v>9</v>
      </c>
      <c r="V28" s="93">
        <f>(U28*4)/N28</f>
        <v>0.18947368421052632</v>
      </c>
      <c r="W28" s="94">
        <f>U28/E28</f>
        <v>0.2</v>
      </c>
      <c r="X28" s="95">
        <f>IF($D$3="Calories",N28,"")</f>
        <v>190</v>
      </c>
      <c r="Y28" s="95">
        <f>IF($F$3="Grams",O28,IF($F$3="% Calories",P28,""))</f>
        <v>9</v>
      </c>
      <c r="Z28" s="95" t="str">
        <f>IF($G$3="Grams",K28,"")</f>
        <v/>
      </c>
      <c r="AA28" s="95">
        <f>IF($H$3="Grams",Q28,IF($H$3="% Calories",R28,""))</f>
        <v>2</v>
      </c>
      <c r="AB28" s="95" t="str">
        <f>IF($I$3="Milligrams",T28,"")</f>
        <v/>
      </c>
      <c r="AC28" s="95">
        <f>IF($E$3="Grams",U28, IF($E$3="% Calories", V28, IF($E$3="% Weight",W28, "")))</f>
        <v>9</v>
      </c>
      <c r="AD28" s="101">
        <v>1</v>
      </c>
      <c r="AE28" s="66"/>
      <c r="AF28" s="66"/>
    </row>
    <row r="29" spans="1:32">
      <c r="A29" s="87" t="str">
        <f>IF(AND((AC29&lt;=$E$4),(AB29&lt;=$I$4),(AA29&lt;=$H$4),(Z29&lt;=$G$4),(Y29&lt;=$F$4),(X29&lt;=$D$4)),"Compliant","Non-Compliant")</f>
        <v>Compliant</v>
      </c>
      <c r="B29" s="97" t="s">
        <v>63</v>
      </c>
      <c r="C29" s="97" t="s">
        <v>70</v>
      </c>
      <c r="D29" s="98">
        <v>1.27</v>
      </c>
      <c r="E29" s="99">
        <v>36</v>
      </c>
      <c r="F29" s="89">
        <v>1</v>
      </c>
      <c r="G29" s="99">
        <v>120</v>
      </c>
      <c r="H29" s="100">
        <v>3.5</v>
      </c>
      <c r="I29" s="99">
        <v>30</v>
      </c>
      <c r="J29" s="99">
        <v>1</v>
      </c>
      <c r="K29" s="99">
        <v>0</v>
      </c>
      <c r="L29" s="99">
        <v>125</v>
      </c>
      <c r="M29" s="99">
        <v>10</v>
      </c>
      <c r="N29" s="90">
        <f>F29*G29</f>
        <v>120</v>
      </c>
      <c r="O29" s="90">
        <f>F29*H29</f>
        <v>3.5</v>
      </c>
      <c r="P29" s="91">
        <f>(I29*F29)/N29</f>
        <v>0.25</v>
      </c>
      <c r="Q29" s="92">
        <f>F29*J29</f>
        <v>1</v>
      </c>
      <c r="R29" s="91">
        <f>(Q29*9)/N29</f>
        <v>7.4999999999999997E-2</v>
      </c>
      <c r="S29" s="92">
        <f>F29*K29</f>
        <v>0</v>
      </c>
      <c r="T29" s="90">
        <f>L29*F29</f>
        <v>125</v>
      </c>
      <c r="U29" s="90">
        <f>M29*F29</f>
        <v>10</v>
      </c>
      <c r="V29" s="93">
        <f>(U29*4)/N29</f>
        <v>0.33333333333333331</v>
      </c>
      <c r="W29" s="94">
        <f>U29/E29</f>
        <v>0.27777777777777779</v>
      </c>
      <c r="X29" s="95">
        <f>IF($D$3="Calories",N29,"")</f>
        <v>120</v>
      </c>
      <c r="Y29" s="95">
        <f>IF($F$3="Grams",O29,IF($F$3="% Calories",P29,""))</f>
        <v>3.5</v>
      </c>
      <c r="Z29" s="95" t="str">
        <f>IF($G$3="Grams",K29,"")</f>
        <v/>
      </c>
      <c r="AA29" s="95">
        <f>IF($H$3="Grams",Q29,IF($H$3="% Calories",R29,""))</f>
        <v>1</v>
      </c>
      <c r="AB29" s="95" t="str">
        <f>IF($I$3="Milligrams",T29,"")</f>
        <v/>
      </c>
      <c r="AC29" s="95">
        <f>IF($E$3="Grams",U29, IF($E$3="% Calories", V29, IF($E$3="% Weight",W29, "")))</f>
        <v>10</v>
      </c>
      <c r="AD29" s="101">
        <v>1</v>
      </c>
      <c r="AE29" s="66"/>
      <c r="AF29" s="66"/>
    </row>
    <row r="30" spans="1:32" hidden="1">
      <c r="A30" s="87" t="str">
        <f>IF(AND((AC30&lt;=$E$4),(AB30&lt;=$I$4),(AA30&lt;=$H$4),(Z30&lt;=$G$4),(Y30&lt;=$F$4),(X30&lt;=$D$4)),"Compliant","Non-Compliant")</f>
        <v>Non-Compliant</v>
      </c>
      <c r="B30" s="97" t="s">
        <v>63</v>
      </c>
      <c r="C30" s="97" t="s">
        <v>71</v>
      </c>
      <c r="D30" s="98">
        <v>1.27</v>
      </c>
      <c r="E30" s="99">
        <v>36</v>
      </c>
      <c r="F30" s="89">
        <v>1</v>
      </c>
      <c r="G30" s="99">
        <v>130</v>
      </c>
      <c r="H30" s="99">
        <v>4</v>
      </c>
      <c r="I30" s="99">
        <v>35</v>
      </c>
      <c r="J30" s="100">
        <v>1.5</v>
      </c>
      <c r="K30" s="99">
        <v>0</v>
      </c>
      <c r="L30" s="99">
        <v>100</v>
      </c>
      <c r="M30" s="99">
        <v>11</v>
      </c>
      <c r="N30" s="90">
        <f>F30*G30</f>
        <v>130</v>
      </c>
      <c r="O30" s="90">
        <f>F30*H30</f>
        <v>4</v>
      </c>
      <c r="P30" s="91">
        <f>(I30*F30)/N30</f>
        <v>0.26923076923076922</v>
      </c>
      <c r="Q30" s="92">
        <f>F30*J30</f>
        <v>1.5</v>
      </c>
      <c r="R30" s="91">
        <f>(Q30*9)/N30</f>
        <v>0.10384615384615385</v>
      </c>
      <c r="S30" s="92">
        <f>F30*K30</f>
        <v>0</v>
      </c>
      <c r="T30" s="90">
        <f>L30*F30</f>
        <v>100</v>
      </c>
      <c r="U30" s="90">
        <f>M30*F30</f>
        <v>11</v>
      </c>
      <c r="V30" s="93">
        <f>(U30*4)/N30</f>
        <v>0.33846153846153848</v>
      </c>
      <c r="W30" s="94">
        <f>U30/E30</f>
        <v>0.30555555555555558</v>
      </c>
      <c r="X30" s="95">
        <f>IF($D$3="Calories",N30,"")</f>
        <v>130</v>
      </c>
      <c r="Y30" s="95">
        <f>IF($F$3="Grams",O30,IF($F$3="% Calories",P30,""))</f>
        <v>4</v>
      </c>
      <c r="Z30" s="95" t="str">
        <f>IF($G$3="Grams",K30,"")</f>
        <v/>
      </c>
      <c r="AA30" s="95">
        <f>IF($H$3="Grams",Q30,IF($H$3="% Calories",R30,""))</f>
        <v>1.5</v>
      </c>
      <c r="AB30" s="95" t="str">
        <f>IF($I$3="Milligrams",T30,"")</f>
        <v/>
      </c>
      <c r="AC30" s="95">
        <f>IF($E$3="Grams",U30, IF($E$3="% Calories", V30, IF($E$3="% Weight",W30, "")))</f>
        <v>11</v>
      </c>
      <c r="AD30" s="101">
        <v>1</v>
      </c>
      <c r="AE30" s="66"/>
      <c r="AF30" s="66"/>
    </row>
    <row r="31" spans="1:32">
      <c r="A31" s="87" t="str">
        <f>IF(AND((AC31&lt;=$E$4),(AB31&lt;=$I$4),(AA31&lt;=$H$4),(Z31&lt;=$G$4),(Y31&lt;=$F$4),(X31&lt;=$D$4)),"Compliant","Non-Compliant")</f>
        <v>Compliant</v>
      </c>
      <c r="B31" s="97" t="s">
        <v>63</v>
      </c>
      <c r="C31" s="97" t="s">
        <v>72</v>
      </c>
      <c r="D31" s="98">
        <v>1.27</v>
      </c>
      <c r="E31" s="99">
        <v>36</v>
      </c>
      <c r="F31" s="89">
        <v>1</v>
      </c>
      <c r="G31" s="99">
        <v>130</v>
      </c>
      <c r="H31" s="99">
        <v>2</v>
      </c>
      <c r="I31" s="99">
        <v>25</v>
      </c>
      <c r="J31" s="100">
        <v>0.5</v>
      </c>
      <c r="K31" s="99">
        <v>0</v>
      </c>
      <c r="L31" s="99">
        <v>95</v>
      </c>
      <c r="M31" s="99">
        <v>10</v>
      </c>
      <c r="N31" s="90">
        <f>F31*G31</f>
        <v>130</v>
      </c>
      <c r="O31" s="90">
        <f>F31*H31</f>
        <v>2</v>
      </c>
      <c r="P31" s="91">
        <f>(I31*F31)/N31</f>
        <v>0.19230769230769232</v>
      </c>
      <c r="Q31" s="92">
        <f>F31*J31</f>
        <v>0.5</v>
      </c>
      <c r="R31" s="91">
        <f>(Q31*9)/N31</f>
        <v>3.4615384615384617E-2</v>
      </c>
      <c r="S31" s="92">
        <f>F31*K31</f>
        <v>0</v>
      </c>
      <c r="T31" s="90">
        <f>L31*F31</f>
        <v>95</v>
      </c>
      <c r="U31" s="90">
        <f>M31*F31</f>
        <v>10</v>
      </c>
      <c r="V31" s="93">
        <f>(U31*4)/N31</f>
        <v>0.30769230769230771</v>
      </c>
      <c r="W31" s="94">
        <f>U31/E31</f>
        <v>0.27777777777777779</v>
      </c>
      <c r="X31" s="95">
        <f>IF($D$3="Calories",N31,"")</f>
        <v>130</v>
      </c>
      <c r="Y31" s="95">
        <f>IF($F$3="Grams",O31,IF($F$3="% Calories",P31,""))</f>
        <v>2</v>
      </c>
      <c r="Z31" s="95" t="str">
        <f>IF($G$3="Grams",K31,"")</f>
        <v/>
      </c>
      <c r="AA31" s="95">
        <f>IF($H$3="Grams",Q31,IF($H$3="% Calories",R31,""))</f>
        <v>0.5</v>
      </c>
      <c r="AB31" s="95" t="str">
        <f>IF($I$3="Milligrams",T31,"")</f>
        <v/>
      </c>
      <c r="AC31" s="95">
        <f>IF($E$3="Grams",U31, IF($E$3="% Calories", V31, IF($E$3="% Weight",W31, "")))</f>
        <v>10</v>
      </c>
      <c r="AD31" s="101">
        <v>1</v>
      </c>
      <c r="AE31" s="66"/>
      <c r="AF31" s="66"/>
    </row>
    <row r="32" spans="1:32" hidden="1">
      <c r="A32" s="87" t="str">
        <f>IF(AND((AC32&lt;=$E$4),(AB32&lt;=$I$4),(AA32&lt;=$H$4),(Z32&lt;=$G$4),(Y32&lt;=$F$4),(X32&lt;=$D$4)),"Compliant","Non-Compliant")</f>
        <v>Non-Compliant</v>
      </c>
      <c r="B32" s="97" t="s">
        <v>63</v>
      </c>
      <c r="C32" s="97" t="s">
        <v>73</v>
      </c>
      <c r="D32" s="98">
        <v>2.4</v>
      </c>
      <c r="E32" s="99">
        <v>68</v>
      </c>
      <c r="F32" s="89">
        <v>1</v>
      </c>
      <c r="G32" s="99">
        <v>240</v>
      </c>
      <c r="H32" s="99">
        <v>5</v>
      </c>
      <c r="I32" s="99">
        <v>45</v>
      </c>
      <c r="J32" s="99">
        <v>1</v>
      </c>
      <c r="K32" s="99">
        <v>0</v>
      </c>
      <c r="L32" s="99">
        <v>130</v>
      </c>
      <c r="M32" s="99">
        <v>20</v>
      </c>
      <c r="N32" s="90">
        <f>F32*G32</f>
        <v>240</v>
      </c>
      <c r="O32" s="90">
        <f>F32*H32</f>
        <v>5</v>
      </c>
      <c r="P32" s="91">
        <f>(I32*F32)/N32</f>
        <v>0.1875</v>
      </c>
      <c r="Q32" s="92">
        <f>F32*J32</f>
        <v>1</v>
      </c>
      <c r="R32" s="91">
        <f>(Q32*9)/N32</f>
        <v>3.7499999999999999E-2</v>
      </c>
      <c r="S32" s="92">
        <f>F32*K32</f>
        <v>0</v>
      </c>
      <c r="T32" s="90">
        <f>L32*F32</f>
        <v>130</v>
      </c>
      <c r="U32" s="90">
        <f>M32*F32</f>
        <v>20</v>
      </c>
      <c r="V32" s="93">
        <f>(U32*4)/N32</f>
        <v>0.33333333333333331</v>
      </c>
      <c r="W32" s="94">
        <f>U32/E32</f>
        <v>0.29411764705882354</v>
      </c>
      <c r="X32" s="95">
        <f>IF($D$3="Calories",N32,"")</f>
        <v>240</v>
      </c>
      <c r="Y32" s="95">
        <f>IF($F$3="Grams",O32,IF($F$3="% Calories",P32,""))</f>
        <v>5</v>
      </c>
      <c r="Z32" s="95" t="str">
        <f>IF($G$3="Grams",K32,"")</f>
        <v/>
      </c>
      <c r="AA32" s="95">
        <f>IF($H$3="Grams",Q32,IF($H$3="% Calories",R32,""))</f>
        <v>1</v>
      </c>
      <c r="AB32" s="95" t="str">
        <f>IF($I$3="Milligrams",T32,"")</f>
        <v/>
      </c>
      <c r="AC32" s="95">
        <f>IF($E$3="Grams",U32, IF($E$3="% Calories", V32, IF($E$3="% Weight",W32, "")))</f>
        <v>20</v>
      </c>
      <c r="AD32" s="101">
        <v>1</v>
      </c>
      <c r="AE32" s="66"/>
      <c r="AF32" s="66"/>
    </row>
    <row r="33" spans="1:32" hidden="1">
      <c r="A33" s="87" t="str">
        <f>IF(AND((AC33&lt;=$E$4),(AB33&lt;=$I$4),(AA33&lt;=$H$4),(Z33&lt;=$G$4),(Y33&lt;=$F$4),(X33&lt;=$D$4)),"Compliant","Non-Compliant")</f>
        <v>Non-Compliant</v>
      </c>
      <c r="B33" s="88" t="s">
        <v>74</v>
      </c>
      <c r="C33" s="88" t="s">
        <v>75</v>
      </c>
      <c r="D33" s="88">
        <v>4</v>
      </c>
      <c r="E33" s="88">
        <v>113</v>
      </c>
      <c r="F33" s="89">
        <v>1</v>
      </c>
      <c r="G33" s="88">
        <v>460</v>
      </c>
      <c r="H33" s="88">
        <v>20</v>
      </c>
      <c r="I33" s="88">
        <v>180</v>
      </c>
      <c r="J33" s="88">
        <v>10</v>
      </c>
      <c r="K33" s="88">
        <v>0</v>
      </c>
      <c r="L33" s="88">
        <v>420</v>
      </c>
      <c r="M33" s="88">
        <v>33</v>
      </c>
      <c r="N33" s="90">
        <f>F33*G33</f>
        <v>460</v>
      </c>
      <c r="O33" s="90">
        <f>F33*H33</f>
        <v>20</v>
      </c>
      <c r="P33" s="91">
        <f>(I33*F33)/N33</f>
        <v>0.39130434782608697</v>
      </c>
      <c r="Q33" s="92">
        <f>F33*J33</f>
        <v>10</v>
      </c>
      <c r="R33" s="91">
        <f>(Q33*9)/N33</f>
        <v>0.19565217391304349</v>
      </c>
      <c r="S33" s="92">
        <f>F33*K33</f>
        <v>0</v>
      </c>
      <c r="T33" s="90">
        <f>L33*F33</f>
        <v>420</v>
      </c>
      <c r="U33" s="90">
        <f>M33*F33</f>
        <v>33</v>
      </c>
      <c r="V33" s="93">
        <f>(U33*4)/N33</f>
        <v>0.28695652173913044</v>
      </c>
      <c r="W33" s="94">
        <f>U33/E33</f>
        <v>0.29203539823008851</v>
      </c>
      <c r="X33" s="95">
        <f>IF($D$3="Calories",N33,"")</f>
        <v>460</v>
      </c>
      <c r="Y33" s="95">
        <f>IF($F$3="Grams",O33,IF($F$3="% Calories",P33,""))</f>
        <v>20</v>
      </c>
      <c r="Z33" s="95" t="str">
        <f>IF($G$3="Grams",K33,"")</f>
        <v/>
      </c>
      <c r="AA33" s="95">
        <f>IF($H$3="Grams",Q33,IF($H$3="% Calories",R33,""))</f>
        <v>10</v>
      </c>
      <c r="AB33" s="95" t="str">
        <f>IF($I$3="Milligrams",T33,"")</f>
        <v/>
      </c>
      <c r="AC33" s="95">
        <f>IF($E$3="Grams",U33, IF($E$3="% Calories", V33, IF($E$3="% Weight",W33, "")))</f>
        <v>33</v>
      </c>
      <c r="AD33" s="96">
        <v>1</v>
      </c>
      <c r="AE33" s="66"/>
      <c r="AF33" s="66"/>
    </row>
    <row r="34" spans="1:32" hidden="1">
      <c r="A34" s="87" t="str">
        <f>IF(AND((AC34&lt;=$E$4),(AB34&lt;=$I$4),(AA34&lt;=$H$4),(Z34&lt;=$G$4),(Y34&lt;=$F$4),(X34&lt;=$D$4)),"Compliant","Non-Compliant")</f>
        <v>Non-Compliant</v>
      </c>
      <c r="B34" s="88" t="s">
        <v>74</v>
      </c>
      <c r="C34" s="88" t="s">
        <v>76</v>
      </c>
      <c r="D34" s="88">
        <v>3</v>
      </c>
      <c r="E34" s="88">
        <v>85</v>
      </c>
      <c r="F34" s="89">
        <v>1</v>
      </c>
      <c r="G34" s="88">
        <v>340</v>
      </c>
      <c r="H34" s="88">
        <v>15</v>
      </c>
      <c r="I34" s="88">
        <v>140</v>
      </c>
      <c r="J34" s="88">
        <v>8</v>
      </c>
      <c r="K34" s="88">
        <v>0</v>
      </c>
      <c r="L34" s="88">
        <v>190</v>
      </c>
      <c r="M34" s="88">
        <v>25</v>
      </c>
      <c r="N34" s="90">
        <f>F34*G34</f>
        <v>340</v>
      </c>
      <c r="O34" s="90">
        <f>F34*H34</f>
        <v>15</v>
      </c>
      <c r="P34" s="91">
        <f>(I34*F34)/N34</f>
        <v>0.41176470588235292</v>
      </c>
      <c r="Q34" s="92">
        <f>F34*J34</f>
        <v>8</v>
      </c>
      <c r="R34" s="91">
        <f>(Q34*9)/N34</f>
        <v>0.21176470588235294</v>
      </c>
      <c r="S34" s="92">
        <f>F34*K34</f>
        <v>0</v>
      </c>
      <c r="T34" s="90">
        <f>L34*F34</f>
        <v>190</v>
      </c>
      <c r="U34" s="90">
        <f>M34*F34</f>
        <v>25</v>
      </c>
      <c r="V34" s="93">
        <f>(U34*4)/N34</f>
        <v>0.29411764705882354</v>
      </c>
      <c r="W34" s="94">
        <f>U34/E34</f>
        <v>0.29411764705882354</v>
      </c>
      <c r="X34" s="95">
        <f>IF($D$3="Calories",N34,"")</f>
        <v>340</v>
      </c>
      <c r="Y34" s="95">
        <f>IF($F$3="Grams",O34,IF($F$3="% Calories",P34,""))</f>
        <v>15</v>
      </c>
      <c r="Z34" s="95" t="str">
        <f>IF($G$3="Grams",K34,"")</f>
        <v/>
      </c>
      <c r="AA34" s="95">
        <f>IF($H$3="Grams",Q34,IF($H$3="% Calories",R34,""))</f>
        <v>8</v>
      </c>
      <c r="AB34" s="95" t="str">
        <f>IF($I$3="Milligrams",T34,"")</f>
        <v/>
      </c>
      <c r="AC34" s="95">
        <f>IF($E$3="Grams",U34, IF($E$3="% Calories", V34, IF($E$3="% Weight",W34, "")))</f>
        <v>25</v>
      </c>
      <c r="AD34" s="96">
        <v>1</v>
      </c>
      <c r="AE34" s="66"/>
      <c r="AF34" s="66"/>
    </row>
    <row r="35" spans="1:32" hidden="1">
      <c r="A35" s="87" t="str">
        <f>IF(AND((AC35&lt;=$E$4),(AB35&lt;=$I$4),(AA35&lt;=$H$4),(Z35&lt;=$G$4),(Y35&lt;=$F$4),(X35&lt;=$D$4)),"Compliant","Non-Compliant")</f>
        <v>Non-Compliant</v>
      </c>
      <c r="B35" s="88" t="s">
        <v>74</v>
      </c>
      <c r="C35" s="88" t="s">
        <v>77</v>
      </c>
      <c r="D35" s="88">
        <v>4.75</v>
      </c>
      <c r="E35" s="88">
        <v>135</v>
      </c>
      <c r="F35" s="89">
        <v>1</v>
      </c>
      <c r="G35" s="88">
        <v>530</v>
      </c>
      <c r="H35" s="88">
        <v>26</v>
      </c>
      <c r="I35" s="88">
        <v>240</v>
      </c>
      <c r="J35" s="88">
        <v>7</v>
      </c>
      <c r="K35" s="88">
        <v>0</v>
      </c>
      <c r="L35" s="88">
        <v>310</v>
      </c>
      <c r="M35" s="88">
        <v>29</v>
      </c>
      <c r="N35" s="90">
        <f>F35*G35</f>
        <v>530</v>
      </c>
      <c r="O35" s="90">
        <f>F35*H35</f>
        <v>26</v>
      </c>
      <c r="P35" s="91">
        <f>(I35*F35)/N35</f>
        <v>0.45283018867924529</v>
      </c>
      <c r="Q35" s="92">
        <f>F35*J35</f>
        <v>7</v>
      </c>
      <c r="R35" s="91">
        <f>(Q35*9)/N35</f>
        <v>0.11886792452830189</v>
      </c>
      <c r="S35" s="92">
        <f>F35*K35</f>
        <v>0</v>
      </c>
      <c r="T35" s="90">
        <f>L35*F35</f>
        <v>310</v>
      </c>
      <c r="U35" s="90">
        <f>M35*F35</f>
        <v>29</v>
      </c>
      <c r="V35" s="93">
        <f>(U35*4)/N35</f>
        <v>0.21886792452830189</v>
      </c>
      <c r="W35" s="94">
        <f>U35/E35</f>
        <v>0.21481481481481482</v>
      </c>
      <c r="X35" s="95">
        <f>IF($D$3="Calories",N35,"")</f>
        <v>530</v>
      </c>
      <c r="Y35" s="95">
        <f>IF($F$3="Grams",O35,IF($F$3="% Calories",P35,""))</f>
        <v>26</v>
      </c>
      <c r="Z35" s="95" t="str">
        <f>IF($G$3="Grams",K35,"")</f>
        <v/>
      </c>
      <c r="AA35" s="95">
        <f>IF($H$3="Grams",Q35,IF($H$3="% Calories",R35,""))</f>
        <v>7</v>
      </c>
      <c r="AB35" s="95" t="str">
        <f>IF($I$3="Milligrams",T35,"")</f>
        <v/>
      </c>
      <c r="AC35" s="95">
        <f>IF($E$3="Grams",U35, IF($E$3="% Calories", V35, IF($E$3="% Weight",W35, "")))</f>
        <v>29</v>
      </c>
      <c r="AD35" s="96">
        <v>1</v>
      </c>
      <c r="AE35" s="66"/>
      <c r="AF35" s="66"/>
    </row>
    <row r="36" spans="1:32" hidden="1">
      <c r="A36" s="87" t="str">
        <f>IF(AND((AC36&lt;=$E$4),(AB36&lt;=$I$4),(AA36&lt;=$H$4),(Z36&lt;=$G$4),(Y36&lt;=$F$4),(X36&lt;=$D$4)),"Compliant","Non-Compliant")</f>
        <v>Non-Compliant</v>
      </c>
      <c r="B36" s="88" t="s">
        <v>74</v>
      </c>
      <c r="C36" s="88" t="s">
        <v>78</v>
      </c>
      <c r="D36" s="88">
        <v>4.75</v>
      </c>
      <c r="E36" s="88">
        <v>135</v>
      </c>
      <c r="F36" s="89">
        <v>1</v>
      </c>
      <c r="G36" s="88">
        <v>530</v>
      </c>
      <c r="H36" s="88">
        <v>26</v>
      </c>
      <c r="I36" s="88">
        <v>240</v>
      </c>
      <c r="J36" s="88">
        <v>7</v>
      </c>
      <c r="K36" s="88">
        <v>0</v>
      </c>
      <c r="L36" s="88">
        <v>310</v>
      </c>
      <c r="M36" s="88">
        <v>29</v>
      </c>
      <c r="N36" s="90">
        <f>F36*G36</f>
        <v>530</v>
      </c>
      <c r="O36" s="90">
        <f>F36*H36</f>
        <v>26</v>
      </c>
      <c r="P36" s="91">
        <f>(I36*F36)/N36</f>
        <v>0.45283018867924529</v>
      </c>
      <c r="Q36" s="92">
        <f>F36*J36</f>
        <v>7</v>
      </c>
      <c r="R36" s="91">
        <f>(Q36*9)/N36</f>
        <v>0.11886792452830189</v>
      </c>
      <c r="S36" s="92">
        <f>F36*K36</f>
        <v>0</v>
      </c>
      <c r="T36" s="90">
        <f>L36*F36</f>
        <v>310</v>
      </c>
      <c r="U36" s="90">
        <f>M36*F36</f>
        <v>29</v>
      </c>
      <c r="V36" s="93">
        <f>(U36*4)/N36</f>
        <v>0.21886792452830189</v>
      </c>
      <c r="W36" s="94">
        <f>U36/E36</f>
        <v>0.21481481481481482</v>
      </c>
      <c r="X36" s="95">
        <f>IF($D$3="Calories",N36,"")</f>
        <v>530</v>
      </c>
      <c r="Y36" s="95">
        <f>IF($F$3="Grams",O36,IF($F$3="% Calories",P36,""))</f>
        <v>26</v>
      </c>
      <c r="Z36" s="95" t="str">
        <f>IF($G$3="Grams",K36,"")</f>
        <v/>
      </c>
      <c r="AA36" s="95">
        <f>IF($H$3="Grams",Q36,IF($H$3="% Calories",R36,""))</f>
        <v>7</v>
      </c>
      <c r="AB36" s="95" t="str">
        <f>IF($I$3="Milligrams",T36,"")</f>
        <v/>
      </c>
      <c r="AC36" s="95">
        <f>IF($E$3="Grams",U36, IF($E$3="% Calories", V36, IF($E$3="% Weight",W36, "")))</f>
        <v>29</v>
      </c>
      <c r="AD36" s="96">
        <v>1</v>
      </c>
      <c r="AE36" s="66"/>
      <c r="AF36" s="66"/>
    </row>
    <row r="37" spans="1:32" hidden="1">
      <c r="A37" s="87" t="str">
        <f>IF(AND((AC37&lt;=$E$4),(AB37&lt;=$I$4),(AA37&lt;=$H$4),(Z37&lt;=$G$4),(Y37&lt;=$F$4),(X37&lt;=$D$4)),"Compliant","Non-Compliant")</f>
        <v>Non-Compliant</v>
      </c>
      <c r="B37" s="97" t="s">
        <v>79</v>
      </c>
      <c r="C37" s="97" t="s">
        <v>80</v>
      </c>
      <c r="D37" s="98">
        <v>2</v>
      </c>
      <c r="E37" s="99">
        <v>56</v>
      </c>
      <c r="F37" s="89">
        <v>1</v>
      </c>
      <c r="G37" s="99">
        <v>240</v>
      </c>
      <c r="H37" s="99">
        <v>6</v>
      </c>
      <c r="I37" s="99">
        <v>60</v>
      </c>
      <c r="J37" s="99">
        <v>1</v>
      </c>
      <c r="K37" s="99">
        <v>0</v>
      </c>
      <c r="L37" s="99">
        <v>115</v>
      </c>
      <c r="M37" s="99">
        <v>18</v>
      </c>
      <c r="N37" s="90">
        <f>F37*G37</f>
        <v>240</v>
      </c>
      <c r="O37" s="90">
        <f>F37*H37</f>
        <v>6</v>
      </c>
      <c r="P37" s="91">
        <f>(I37*F37)/N37</f>
        <v>0.25</v>
      </c>
      <c r="Q37" s="92">
        <f>F37*J37</f>
        <v>1</v>
      </c>
      <c r="R37" s="91">
        <f>(Q37*9)/N37</f>
        <v>3.7499999999999999E-2</v>
      </c>
      <c r="S37" s="92">
        <f>F37*K37</f>
        <v>0</v>
      </c>
      <c r="T37" s="90">
        <f>L37*F37</f>
        <v>115</v>
      </c>
      <c r="U37" s="90">
        <f>M37*F37</f>
        <v>18</v>
      </c>
      <c r="V37" s="93">
        <f>(U37*4)/N37</f>
        <v>0.3</v>
      </c>
      <c r="W37" s="94">
        <f>U37/E37</f>
        <v>0.32142857142857145</v>
      </c>
      <c r="X37" s="95">
        <f>IF($D$3="Calories",N37,"")</f>
        <v>240</v>
      </c>
      <c r="Y37" s="95">
        <f>IF($F$3="Grams",O37,IF($F$3="% Calories",P37,""))</f>
        <v>6</v>
      </c>
      <c r="Z37" s="95" t="str">
        <f>IF($G$3="Grams",K37,"")</f>
        <v/>
      </c>
      <c r="AA37" s="95">
        <f>IF($H$3="Grams",Q37,IF($H$3="% Calories",R37,""))</f>
        <v>1</v>
      </c>
      <c r="AB37" s="95" t="str">
        <f>IF($I$3="Milligrams",T37,"")</f>
        <v/>
      </c>
      <c r="AC37" s="95">
        <f>IF($E$3="Grams",U37, IF($E$3="% Calories", V37, IF($E$3="% Weight",W37, "")))</f>
        <v>18</v>
      </c>
      <c r="AD37" s="101">
        <v>1</v>
      </c>
      <c r="AE37" s="66"/>
      <c r="AF37" s="66"/>
    </row>
    <row r="38" spans="1:32" hidden="1">
      <c r="A38" s="87" t="str">
        <f>IF(AND((AC38&lt;=$E$4),(AB38&lt;=$I$4),(AA38&lt;=$H$4),(Z38&lt;=$G$4),(Y38&lt;=$F$4),(X38&lt;=$D$4)),"Compliant","Non-Compliant")</f>
        <v>Non-Compliant</v>
      </c>
      <c r="B38" s="97" t="s">
        <v>79</v>
      </c>
      <c r="C38" s="97" t="s">
        <v>81</v>
      </c>
      <c r="D38" s="98">
        <v>2</v>
      </c>
      <c r="E38" s="99">
        <v>56</v>
      </c>
      <c r="F38" s="89">
        <v>1</v>
      </c>
      <c r="G38" s="99">
        <v>210</v>
      </c>
      <c r="H38" s="99">
        <v>6</v>
      </c>
      <c r="I38" s="99">
        <v>50</v>
      </c>
      <c r="J38" s="100">
        <v>0.5</v>
      </c>
      <c r="K38" s="99">
        <v>0</v>
      </c>
      <c r="L38" s="99">
        <v>210</v>
      </c>
      <c r="M38" s="99">
        <v>16</v>
      </c>
      <c r="N38" s="90">
        <f>F38*G38</f>
        <v>210</v>
      </c>
      <c r="O38" s="90">
        <f>F38*H38</f>
        <v>6</v>
      </c>
      <c r="P38" s="91">
        <f>(I38*F38)/N38</f>
        <v>0.23809523809523808</v>
      </c>
      <c r="Q38" s="92">
        <f>F38*J38</f>
        <v>0.5</v>
      </c>
      <c r="R38" s="91">
        <f>(Q38*9)/N38</f>
        <v>2.1428571428571429E-2</v>
      </c>
      <c r="S38" s="92">
        <f>F38*K38</f>
        <v>0</v>
      </c>
      <c r="T38" s="90">
        <f>L38*F38</f>
        <v>210</v>
      </c>
      <c r="U38" s="90">
        <f>M38*F38</f>
        <v>16</v>
      </c>
      <c r="V38" s="93">
        <f>(U38*4)/N38</f>
        <v>0.30476190476190479</v>
      </c>
      <c r="W38" s="94">
        <f>U38/E38</f>
        <v>0.2857142857142857</v>
      </c>
      <c r="X38" s="95">
        <f>IF($D$3="Calories",N38,"")</f>
        <v>210</v>
      </c>
      <c r="Y38" s="95">
        <f>IF($F$3="Grams",O38,IF($F$3="% Calories",P38,""))</f>
        <v>6</v>
      </c>
      <c r="Z38" s="95" t="str">
        <f>IF($G$3="Grams",K38,"")</f>
        <v/>
      </c>
      <c r="AA38" s="95">
        <f>IF($H$3="Grams",Q38,IF($H$3="% Calories",R38,""))</f>
        <v>0.5</v>
      </c>
      <c r="AB38" s="95" t="str">
        <f>IF($I$3="Milligrams",T38,"")</f>
        <v/>
      </c>
      <c r="AC38" s="95">
        <f>IF($E$3="Grams",U38, IF($E$3="% Calories", V38, IF($E$3="% Weight",W38, "")))</f>
        <v>16</v>
      </c>
      <c r="AD38" s="101">
        <v>1</v>
      </c>
      <c r="AE38" s="66"/>
      <c r="AF38" s="66"/>
    </row>
    <row r="39" spans="1:32" hidden="1">
      <c r="A39" s="87" t="str">
        <f>IF(AND((AC39&lt;=$E$4),(AB39&lt;=$I$4),(AA39&lt;=$H$4),(Z39&lt;=$G$4),(Y39&lt;=$F$4),(X39&lt;=$D$4)),"Compliant","Non-Compliant")</f>
        <v>Non-Compliant</v>
      </c>
      <c r="B39" s="97" t="s">
        <v>79</v>
      </c>
      <c r="C39" s="97" t="s">
        <v>82</v>
      </c>
      <c r="D39" s="98">
        <v>2</v>
      </c>
      <c r="E39" s="99">
        <v>56</v>
      </c>
      <c r="F39" s="89">
        <v>1</v>
      </c>
      <c r="G39" s="99">
        <v>230</v>
      </c>
      <c r="H39" s="99">
        <v>8</v>
      </c>
      <c r="I39" s="99">
        <v>70</v>
      </c>
      <c r="J39" s="100">
        <v>1.5</v>
      </c>
      <c r="K39" s="99">
        <v>0</v>
      </c>
      <c r="L39" s="99">
        <v>170</v>
      </c>
      <c r="M39" s="99">
        <v>14</v>
      </c>
      <c r="N39" s="90">
        <f>F39*G39</f>
        <v>230</v>
      </c>
      <c r="O39" s="90">
        <f>F39*H39</f>
        <v>8</v>
      </c>
      <c r="P39" s="91">
        <f>(I39*F39)/N39</f>
        <v>0.30434782608695654</v>
      </c>
      <c r="Q39" s="92">
        <f>F39*J39</f>
        <v>1.5</v>
      </c>
      <c r="R39" s="91">
        <f>(Q39*9)/N39</f>
        <v>5.8695652173913045E-2</v>
      </c>
      <c r="S39" s="92">
        <f>F39*K39</f>
        <v>0</v>
      </c>
      <c r="T39" s="90">
        <f>L39*F39</f>
        <v>170</v>
      </c>
      <c r="U39" s="90">
        <f>M39*F39</f>
        <v>14</v>
      </c>
      <c r="V39" s="93">
        <f>(U39*4)/N39</f>
        <v>0.24347826086956523</v>
      </c>
      <c r="W39" s="94">
        <f>U39/E39</f>
        <v>0.25</v>
      </c>
      <c r="X39" s="95">
        <f>IF($D$3="Calories",N39,"")</f>
        <v>230</v>
      </c>
      <c r="Y39" s="95">
        <f>IF($F$3="Grams",O39,IF($F$3="% Calories",P39,""))</f>
        <v>8</v>
      </c>
      <c r="Z39" s="95" t="str">
        <f>IF($G$3="Grams",K39,"")</f>
        <v/>
      </c>
      <c r="AA39" s="95">
        <f>IF($H$3="Grams",Q39,IF($H$3="% Calories",R39,""))</f>
        <v>1.5</v>
      </c>
      <c r="AB39" s="95" t="str">
        <f>IF($I$3="Milligrams",T39,"")</f>
        <v/>
      </c>
      <c r="AC39" s="95">
        <f>IF($E$3="Grams",U39, IF($E$3="% Calories", V39, IF($E$3="% Weight",W39, "")))</f>
        <v>14</v>
      </c>
      <c r="AD39" s="101">
        <v>1</v>
      </c>
      <c r="AE39" s="66"/>
      <c r="AF39" s="66"/>
    </row>
    <row r="40" spans="1:32" hidden="1">
      <c r="A40" s="87" t="str">
        <f>IF(AND((AC40&lt;=$E$4),(AB40&lt;=$I$4),(AA40&lt;=$H$4),(Z40&lt;=$G$4),(Y40&lt;=$F$4),(X40&lt;=$D$4)),"Compliant","Non-Compliant")</f>
        <v>Non-Compliant</v>
      </c>
      <c r="B40" s="97" t="s">
        <v>79</v>
      </c>
      <c r="C40" s="97" t="s">
        <v>83</v>
      </c>
      <c r="D40" s="98">
        <v>2</v>
      </c>
      <c r="E40" s="99">
        <v>56</v>
      </c>
      <c r="F40" s="89">
        <v>1</v>
      </c>
      <c r="G40" s="99">
        <v>220</v>
      </c>
      <c r="H40" s="99">
        <v>7</v>
      </c>
      <c r="I40" s="99">
        <v>60</v>
      </c>
      <c r="J40" s="100">
        <v>1.5</v>
      </c>
      <c r="K40" s="99">
        <v>0</v>
      </c>
      <c r="L40" s="99">
        <v>100</v>
      </c>
      <c r="M40" s="99">
        <v>11</v>
      </c>
      <c r="N40" s="90">
        <f>F40*G40</f>
        <v>220</v>
      </c>
      <c r="O40" s="90">
        <f>F40*H40</f>
        <v>7</v>
      </c>
      <c r="P40" s="91">
        <f>(I40*F40)/N40</f>
        <v>0.27272727272727271</v>
      </c>
      <c r="Q40" s="92">
        <f>F40*J40</f>
        <v>1.5</v>
      </c>
      <c r="R40" s="91">
        <f>(Q40*9)/N40</f>
        <v>6.1363636363636363E-2</v>
      </c>
      <c r="S40" s="92">
        <f>F40*K40</f>
        <v>0</v>
      </c>
      <c r="T40" s="90">
        <f>L40*F40</f>
        <v>100</v>
      </c>
      <c r="U40" s="90">
        <f>M40*F40</f>
        <v>11</v>
      </c>
      <c r="V40" s="93">
        <f>(U40*4)/N40</f>
        <v>0.2</v>
      </c>
      <c r="W40" s="94">
        <f>U40/E40</f>
        <v>0.19642857142857142</v>
      </c>
      <c r="X40" s="95">
        <f>IF($D$3="Calories",N40,"")</f>
        <v>220</v>
      </c>
      <c r="Y40" s="95">
        <f>IF($F$3="Grams",O40,IF($F$3="% Calories",P40,""))</f>
        <v>7</v>
      </c>
      <c r="Z40" s="95" t="str">
        <f>IF($G$3="Grams",K40,"")</f>
        <v/>
      </c>
      <c r="AA40" s="95">
        <f>IF($H$3="Grams",Q40,IF($H$3="% Calories",R40,""))</f>
        <v>1.5</v>
      </c>
      <c r="AB40" s="95" t="str">
        <f>IF($I$3="Milligrams",T40,"")</f>
        <v/>
      </c>
      <c r="AC40" s="95">
        <f>IF($E$3="Grams",U40, IF($E$3="% Calories", V40, IF($E$3="% Weight",W40, "")))</f>
        <v>11</v>
      </c>
      <c r="AD40" s="101">
        <v>1</v>
      </c>
      <c r="AE40" s="66"/>
      <c r="AF40" s="66"/>
    </row>
    <row r="41" spans="1:32" hidden="1">
      <c r="A41" s="87" t="str">
        <f>IF(AND((AC41&lt;=$E$4),(AB41&lt;=$I$4),(AA41&lt;=$H$4),(Z41&lt;=$G$4),(Y41&lt;=$F$4),(X41&lt;=$D$4)),"Compliant","Non-Compliant")</f>
        <v>Non-Compliant</v>
      </c>
      <c r="B41" s="97" t="s">
        <v>79</v>
      </c>
      <c r="C41" s="97" t="s">
        <v>84</v>
      </c>
      <c r="D41" s="98">
        <v>2</v>
      </c>
      <c r="E41" s="99">
        <v>56</v>
      </c>
      <c r="F41" s="89">
        <v>1</v>
      </c>
      <c r="G41" s="99">
        <v>210</v>
      </c>
      <c r="H41" s="100">
        <v>4.5</v>
      </c>
      <c r="I41" s="99">
        <v>40</v>
      </c>
      <c r="J41" s="99">
        <v>1</v>
      </c>
      <c r="K41" s="99">
        <v>0</v>
      </c>
      <c r="L41" s="99">
        <v>150</v>
      </c>
      <c r="M41" s="99">
        <v>17</v>
      </c>
      <c r="N41" s="90">
        <f>F41*G41</f>
        <v>210</v>
      </c>
      <c r="O41" s="90">
        <f>F41*H41</f>
        <v>4.5</v>
      </c>
      <c r="P41" s="91">
        <f>(I41*F41)/N41</f>
        <v>0.19047619047619047</v>
      </c>
      <c r="Q41" s="92">
        <f>F41*J41</f>
        <v>1</v>
      </c>
      <c r="R41" s="91">
        <f>(Q41*9)/N41</f>
        <v>4.2857142857142858E-2</v>
      </c>
      <c r="S41" s="92">
        <f>F41*K41</f>
        <v>0</v>
      </c>
      <c r="T41" s="90">
        <f>L41*F41</f>
        <v>150</v>
      </c>
      <c r="U41" s="90">
        <f>M41*F41</f>
        <v>17</v>
      </c>
      <c r="V41" s="93">
        <f>(U41*4)/N41</f>
        <v>0.32380952380952382</v>
      </c>
      <c r="W41" s="94">
        <f>U41/E41</f>
        <v>0.30357142857142855</v>
      </c>
      <c r="X41" s="95">
        <f>IF($D$3="Calories",N41,"")</f>
        <v>210</v>
      </c>
      <c r="Y41" s="95">
        <f>IF($F$3="Grams",O41,IF($F$3="% Calories",P41,""))</f>
        <v>4.5</v>
      </c>
      <c r="Z41" s="95" t="str">
        <f>IF($G$3="Grams",K41,"")</f>
        <v/>
      </c>
      <c r="AA41" s="95">
        <f>IF($H$3="Grams",Q41,IF($H$3="% Calories",R41,""))</f>
        <v>1</v>
      </c>
      <c r="AB41" s="95" t="str">
        <f>IF($I$3="Milligrams",T41,"")</f>
        <v/>
      </c>
      <c r="AC41" s="95">
        <f>IF($E$3="Grams",U41, IF($E$3="% Calories", V41, IF($E$3="% Weight",W41, "")))</f>
        <v>17</v>
      </c>
      <c r="AD41" s="101">
        <v>1</v>
      </c>
      <c r="AE41" s="66"/>
      <c r="AF41" s="66"/>
    </row>
    <row r="42" spans="1:32" hidden="1">
      <c r="A42" s="87" t="str">
        <f>IF(AND((AC42&lt;=$E$4),(AB42&lt;=$I$4),(AA42&lt;=$H$4),(Z42&lt;=$G$4),(Y42&lt;=$F$4),(X42&lt;=$D$4)),"Compliant","Non-Compliant")</f>
        <v>Non-Compliant</v>
      </c>
      <c r="B42" s="88" t="s">
        <v>85</v>
      </c>
      <c r="C42" s="88" t="s">
        <v>86</v>
      </c>
      <c r="D42" s="88">
        <v>3.81</v>
      </c>
      <c r="E42" s="88">
        <v>108</v>
      </c>
      <c r="F42" s="89">
        <v>1</v>
      </c>
      <c r="G42" s="88">
        <v>390</v>
      </c>
      <c r="H42" s="88">
        <v>14</v>
      </c>
      <c r="I42" s="88">
        <v>130</v>
      </c>
      <c r="J42" s="88">
        <v>7</v>
      </c>
      <c r="K42" s="88">
        <v>0.5</v>
      </c>
      <c r="L42" s="88">
        <v>370</v>
      </c>
      <c r="M42" s="88">
        <v>52</v>
      </c>
      <c r="N42" s="90">
        <f>F42*G42</f>
        <v>390</v>
      </c>
      <c r="O42" s="90">
        <f>F42*H42</f>
        <v>14</v>
      </c>
      <c r="P42" s="91">
        <f>(I42*F42)/N42</f>
        <v>0.33333333333333331</v>
      </c>
      <c r="Q42" s="92">
        <f>F42*J42</f>
        <v>7</v>
      </c>
      <c r="R42" s="91">
        <f>(Q42*9)/N42</f>
        <v>0.16153846153846155</v>
      </c>
      <c r="S42" s="92">
        <f>F42*K42</f>
        <v>0.5</v>
      </c>
      <c r="T42" s="90">
        <f>L42*F42</f>
        <v>370</v>
      </c>
      <c r="U42" s="90">
        <f>M42*F42</f>
        <v>52</v>
      </c>
      <c r="V42" s="93">
        <f>(U42*4)/N42</f>
        <v>0.53333333333333333</v>
      </c>
      <c r="W42" s="94">
        <f>U42/E42</f>
        <v>0.48148148148148145</v>
      </c>
      <c r="X42" s="95">
        <f>IF($D$3="Calories",N42,"")</f>
        <v>390</v>
      </c>
      <c r="Y42" s="95">
        <f>IF($F$3="Grams",O42,IF($F$3="% Calories",P42,""))</f>
        <v>14</v>
      </c>
      <c r="Z42" s="95" t="str">
        <f>IF($G$3="Grams",K42,"")</f>
        <v/>
      </c>
      <c r="AA42" s="95">
        <f>IF($H$3="Grams",Q42,IF($H$3="% Calories",R42,""))</f>
        <v>7</v>
      </c>
      <c r="AB42" s="95" t="str">
        <f>IF($I$3="Milligrams",T42,"")</f>
        <v/>
      </c>
      <c r="AC42" s="95">
        <f>IF($E$3="Grams",U42, IF($E$3="% Calories", V42, IF($E$3="% Weight",W42, "")))</f>
        <v>52</v>
      </c>
      <c r="AD42" s="96">
        <v>1</v>
      </c>
      <c r="AE42" s="66"/>
      <c r="AF42" s="66"/>
    </row>
    <row r="43" spans="1:32" hidden="1">
      <c r="A43" s="87" t="str">
        <f>IF(AND((AC43&lt;=$E$4),(AB43&lt;=$I$4),(AA43&lt;=$H$4),(Z43&lt;=$G$4),(Y43&lt;=$F$4),(X43&lt;=$D$4)),"Compliant","Non-Compliant")</f>
        <v>Non-Compliant</v>
      </c>
      <c r="B43" s="88" t="s">
        <v>87</v>
      </c>
      <c r="C43" s="88" t="s">
        <v>76</v>
      </c>
      <c r="D43" s="88">
        <v>3</v>
      </c>
      <c r="E43" s="88">
        <v>85</v>
      </c>
      <c r="F43" s="89">
        <v>1</v>
      </c>
      <c r="G43" s="88">
        <v>340</v>
      </c>
      <c r="H43" s="88">
        <v>15</v>
      </c>
      <c r="I43" s="88">
        <v>140</v>
      </c>
      <c r="J43" s="88">
        <v>8</v>
      </c>
      <c r="K43" s="88">
        <v>0</v>
      </c>
      <c r="L43" s="88">
        <v>190</v>
      </c>
      <c r="M43" s="88">
        <v>25</v>
      </c>
      <c r="N43" s="90">
        <f>F43*G43</f>
        <v>340</v>
      </c>
      <c r="O43" s="90">
        <f>F43*H43</f>
        <v>15</v>
      </c>
      <c r="P43" s="91">
        <f>(I43*F43)/N43</f>
        <v>0.41176470588235292</v>
      </c>
      <c r="Q43" s="92">
        <f>F43*J43</f>
        <v>8</v>
      </c>
      <c r="R43" s="91">
        <f>(Q43*9)/N43</f>
        <v>0.21176470588235294</v>
      </c>
      <c r="S43" s="92">
        <f>F43*K43</f>
        <v>0</v>
      </c>
      <c r="T43" s="90">
        <f>L43*F43</f>
        <v>190</v>
      </c>
      <c r="U43" s="90">
        <f>M43*F43</f>
        <v>25</v>
      </c>
      <c r="V43" s="93">
        <f>(U43*4)/N43</f>
        <v>0.29411764705882354</v>
      </c>
      <c r="W43" s="94">
        <f>U43/E43</f>
        <v>0.29411764705882354</v>
      </c>
      <c r="X43" s="95">
        <f>IF($D$3="Calories",N43,"")</f>
        <v>340</v>
      </c>
      <c r="Y43" s="95">
        <f>IF($F$3="Grams",O43,IF($F$3="% Calories",P43,""))</f>
        <v>15</v>
      </c>
      <c r="Z43" s="95" t="str">
        <f>IF($G$3="Grams",K43,"")</f>
        <v/>
      </c>
      <c r="AA43" s="95">
        <f>IF($H$3="Grams",Q43,IF($H$3="% Calories",R43,""))</f>
        <v>8</v>
      </c>
      <c r="AB43" s="95" t="str">
        <f>IF($I$3="Milligrams",T43,"")</f>
        <v/>
      </c>
      <c r="AC43" s="95">
        <f>IF($E$3="Grams",U43, IF($E$3="% Calories", V43, IF($E$3="% Weight",W43, "")))</f>
        <v>25</v>
      </c>
      <c r="AD43" s="96">
        <v>1</v>
      </c>
      <c r="AE43" s="66"/>
      <c r="AF43" s="66"/>
    </row>
    <row r="44" spans="1:32" hidden="1">
      <c r="A44" s="87" t="str">
        <f>IF(AND((AC44&lt;=$E$4),(AB44&lt;=$I$4),(AA44&lt;=$H$4),(Z44&lt;=$G$4),(Y44&lt;=$F$4),(X44&lt;=$D$4)),"Compliant","Non-Compliant")</f>
        <v>Non-Compliant</v>
      </c>
      <c r="B44" s="88" t="s">
        <v>87</v>
      </c>
      <c r="C44" s="88" t="s">
        <v>88</v>
      </c>
      <c r="D44" s="88">
        <v>3</v>
      </c>
      <c r="E44" s="88">
        <v>85</v>
      </c>
      <c r="F44" s="89">
        <v>1</v>
      </c>
      <c r="G44" s="88">
        <v>370</v>
      </c>
      <c r="H44" s="88">
        <v>18</v>
      </c>
      <c r="I44" s="88">
        <v>160</v>
      </c>
      <c r="J44" s="88">
        <v>9</v>
      </c>
      <c r="K44" s="88">
        <v>0</v>
      </c>
      <c r="L44" s="88">
        <v>430</v>
      </c>
      <c r="M44" s="88">
        <v>26</v>
      </c>
      <c r="N44" s="90">
        <f>F44*G44</f>
        <v>370</v>
      </c>
      <c r="O44" s="90">
        <f>F44*H44</f>
        <v>18</v>
      </c>
      <c r="P44" s="91">
        <f>(I44*F44)/N44</f>
        <v>0.43243243243243246</v>
      </c>
      <c r="Q44" s="92">
        <f>F44*J44</f>
        <v>9</v>
      </c>
      <c r="R44" s="91">
        <f>(Q44*9)/N44</f>
        <v>0.21891891891891893</v>
      </c>
      <c r="S44" s="92">
        <f>F44*K44</f>
        <v>0</v>
      </c>
      <c r="T44" s="90">
        <f>L44*F44</f>
        <v>430</v>
      </c>
      <c r="U44" s="90">
        <f>M44*F44</f>
        <v>26</v>
      </c>
      <c r="V44" s="93">
        <f>(U44*4)/N44</f>
        <v>0.2810810810810811</v>
      </c>
      <c r="W44" s="94">
        <f>U44/E44</f>
        <v>0.30588235294117649</v>
      </c>
      <c r="X44" s="95">
        <f>IF($D$3="Calories",N44,"")</f>
        <v>370</v>
      </c>
      <c r="Y44" s="95">
        <f>IF($F$3="Grams",O44,IF($F$3="% Calories",P44,""))</f>
        <v>18</v>
      </c>
      <c r="Z44" s="95" t="str">
        <f>IF($G$3="Grams",K44,"")</f>
        <v/>
      </c>
      <c r="AA44" s="95">
        <f>IF($H$3="Grams",Q44,IF($H$3="% Calories",R44,""))</f>
        <v>9</v>
      </c>
      <c r="AB44" s="95" t="str">
        <f>IF($I$3="Milligrams",T44,"")</f>
        <v/>
      </c>
      <c r="AC44" s="95">
        <f>IF($E$3="Grams",U44, IF($E$3="% Calories", V44, IF($E$3="% Weight",W44, "")))</f>
        <v>26</v>
      </c>
      <c r="AD44" s="96">
        <v>1</v>
      </c>
      <c r="AE44" s="66"/>
      <c r="AF44" s="66"/>
    </row>
    <row r="45" spans="1:32" hidden="1">
      <c r="A45" s="87" t="str">
        <f>IF(AND((AC45&lt;=$E$4),(AB45&lt;=$I$4),(AA45&lt;=$H$4),(Z45&lt;=$G$4),(Y45&lt;=$F$4),(X45&lt;=$D$4)),"Compliant","Non-Compliant")</f>
        <v>Non-Compliant</v>
      </c>
      <c r="B45" s="88" t="s">
        <v>89</v>
      </c>
      <c r="C45" s="88" t="s">
        <v>90</v>
      </c>
      <c r="D45" s="88">
        <v>1</v>
      </c>
      <c r="E45" s="88">
        <v>28.4</v>
      </c>
      <c r="F45" s="89">
        <f>E45/14</f>
        <v>2.0285714285714285</v>
      </c>
      <c r="G45" s="88">
        <v>80</v>
      </c>
      <c r="H45" s="88">
        <v>5</v>
      </c>
      <c r="I45" s="88">
        <v>45</v>
      </c>
      <c r="J45" s="88">
        <v>1.5</v>
      </c>
      <c r="K45" s="88">
        <v>0</v>
      </c>
      <c r="L45" s="88">
        <v>330</v>
      </c>
      <c r="M45" s="88">
        <v>0</v>
      </c>
      <c r="N45" s="90">
        <f>F45*G45</f>
        <v>162.28571428571428</v>
      </c>
      <c r="O45" s="90">
        <f>F45*H45</f>
        <v>10.142857142857142</v>
      </c>
      <c r="P45" s="91">
        <f>(I45*F45)/N45</f>
        <v>0.5625</v>
      </c>
      <c r="Q45" s="92">
        <f>F45*J45</f>
        <v>3.0428571428571427</v>
      </c>
      <c r="R45" s="91">
        <f>(Q45*9)/N45</f>
        <v>0.16875000000000001</v>
      </c>
      <c r="S45" s="92">
        <f>F45*K45</f>
        <v>0</v>
      </c>
      <c r="T45" s="90">
        <f>L45*F45</f>
        <v>669.42857142857144</v>
      </c>
      <c r="U45" s="90">
        <f>M45*F45</f>
        <v>0</v>
      </c>
      <c r="V45" s="93">
        <f>(U45*4)/N45</f>
        <v>0</v>
      </c>
      <c r="W45" s="94">
        <f>U45/E45</f>
        <v>0</v>
      </c>
      <c r="X45" s="95">
        <f>IF($D$3="Calories",N45,"")</f>
        <v>162.28571428571428</v>
      </c>
      <c r="Y45" s="95">
        <f>IF($F$3="Grams",O45,IF($F$3="% Calories",P45,""))</f>
        <v>10.142857142857142</v>
      </c>
      <c r="Z45" s="95" t="str">
        <f>IF($G$3="Grams",K45,"")</f>
        <v/>
      </c>
      <c r="AA45" s="95">
        <f>IF($H$3="Grams",Q45,IF($H$3="% Calories",R45,""))</f>
        <v>3.0428571428571427</v>
      </c>
      <c r="AB45" s="95" t="str">
        <f>IF($I$3="Milligrams",T45,"")</f>
        <v/>
      </c>
      <c r="AC45" s="95">
        <f>IF($E$3="Grams",U45, IF($E$3="% Calories", V45, IF($E$3="% Weight",W45, "")))</f>
        <v>0</v>
      </c>
      <c r="AD45" s="96">
        <v>1</v>
      </c>
      <c r="AE45" s="66"/>
      <c r="AF45" s="66"/>
    </row>
    <row r="46" spans="1:32">
      <c r="A46" s="87" t="str">
        <f>IF(AND((AC46&lt;=$E$4),(AB46&lt;=$I$4),(AA46&lt;=$H$4),(Z46&lt;=$G$4),(Y46&lt;=$F$4),(X46&lt;=$D$4)),"Compliant","Non-Compliant")</f>
        <v>Compliant</v>
      </c>
      <c r="B46" s="88" t="s">
        <v>91</v>
      </c>
      <c r="C46" s="88" t="s">
        <v>92</v>
      </c>
      <c r="D46" s="88">
        <v>0.89</v>
      </c>
      <c r="E46" s="88">
        <v>25</v>
      </c>
      <c r="F46" s="89">
        <v>1</v>
      </c>
      <c r="G46" s="88">
        <v>90</v>
      </c>
      <c r="H46" s="88">
        <v>2.5</v>
      </c>
      <c r="I46" s="88">
        <v>25</v>
      </c>
      <c r="J46" s="88">
        <v>1</v>
      </c>
      <c r="K46" s="88">
        <v>0</v>
      </c>
      <c r="L46" s="88">
        <v>115</v>
      </c>
      <c r="M46" s="88">
        <v>9</v>
      </c>
      <c r="N46" s="90">
        <f>F46*G46</f>
        <v>90</v>
      </c>
      <c r="O46" s="90">
        <f>F46*H46</f>
        <v>2.5</v>
      </c>
      <c r="P46" s="91">
        <f>(I46*F46)/N46</f>
        <v>0.27777777777777779</v>
      </c>
      <c r="Q46" s="92">
        <f>F46*J46</f>
        <v>1</v>
      </c>
      <c r="R46" s="91">
        <f>(Q46*9)/N46</f>
        <v>0.1</v>
      </c>
      <c r="S46" s="92">
        <f>F46*K46</f>
        <v>0</v>
      </c>
      <c r="T46" s="90">
        <f>L46*F46</f>
        <v>115</v>
      </c>
      <c r="U46" s="90">
        <f>M46*F46</f>
        <v>9</v>
      </c>
      <c r="V46" s="93">
        <f>(U46*4)/N46</f>
        <v>0.4</v>
      </c>
      <c r="W46" s="94">
        <f>U46/E46</f>
        <v>0.36</v>
      </c>
      <c r="X46" s="95">
        <f>IF($D$3="Calories",N46,"")</f>
        <v>90</v>
      </c>
      <c r="Y46" s="95">
        <f>IF($F$3="Grams",O46,IF($F$3="% Calories",P46,""))</f>
        <v>2.5</v>
      </c>
      <c r="Z46" s="95" t="str">
        <f>IF($G$3="Grams",K46,"")</f>
        <v/>
      </c>
      <c r="AA46" s="95">
        <f>IF($H$3="Grams",Q46,IF($H$3="% Calories",R46,""))</f>
        <v>1</v>
      </c>
      <c r="AB46" s="95" t="str">
        <f>IF($I$3="Milligrams",T46,"")</f>
        <v/>
      </c>
      <c r="AC46" s="95">
        <f>IF($E$3="Grams",U46, IF($E$3="% Calories", V46, IF($E$3="% Weight",W46, "")))</f>
        <v>9</v>
      </c>
      <c r="AD46" s="96">
        <v>1</v>
      </c>
      <c r="AE46" s="66"/>
      <c r="AF46" s="66"/>
    </row>
    <row r="47" spans="1:32">
      <c r="A47" s="87" t="str">
        <f>IF(AND((AC47&lt;=$E$4),(AB47&lt;=$I$4),(AA47&lt;=$H$4),(Z47&lt;=$G$4),(Y47&lt;=$F$4),(X47&lt;=$D$4)),"Compliant","Non-Compliant")</f>
        <v>Compliant</v>
      </c>
      <c r="B47" s="88" t="s">
        <v>91</v>
      </c>
      <c r="C47" s="88" t="s">
        <v>93</v>
      </c>
      <c r="D47" s="88">
        <v>0.89</v>
      </c>
      <c r="E47" s="88">
        <v>25</v>
      </c>
      <c r="F47" s="89">
        <v>1</v>
      </c>
      <c r="G47" s="88">
        <v>90</v>
      </c>
      <c r="H47" s="88">
        <v>3</v>
      </c>
      <c r="I47" s="88">
        <v>30</v>
      </c>
      <c r="J47" s="88">
        <v>1.5</v>
      </c>
      <c r="K47" s="88">
        <v>0</v>
      </c>
      <c r="L47" s="88">
        <v>110</v>
      </c>
      <c r="M47" s="88">
        <v>7</v>
      </c>
      <c r="N47" s="90">
        <f>F47*G47</f>
        <v>90</v>
      </c>
      <c r="O47" s="90">
        <f>F47*H47</f>
        <v>3</v>
      </c>
      <c r="P47" s="91">
        <f>(I47*F47)/N47</f>
        <v>0.33333333333333331</v>
      </c>
      <c r="Q47" s="92">
        <f>F47*J47</f>
        <v>1.5</v>
      </c>
      <c r="R47" s="91">
        <f>(Q47*9)/N47</f>
        <v>0.15</v>
      </c>
      <c r="S47" s="92">
        <f>F47*K47</f>
        <v>0</v>
      </c>
      <c r="T47" s="90">
        <f>L47*F47</f>
        <v>110</v>
      </c>
      <c r="U47" s="90">
        <f>M47*F47</f>
        <v>7</v>
      </c>
      <c r="V47" s="93">
        <f>(U47*4)/N47</f>
        <v>0.31111111111111112</v>
      </c>
      <c r="W47" s="94">
        <f>U47/E47</f>
        <v>0.28000000000000003</v>
      </c>
      <c r="X47" s="95">
        <f>IF($D$3="Calories",N47,"")</f>
        <v>90</v>
      </c>
      <c r="Y47" s="95">
        <f>IF($F$3="Grams",O47,IF($F$3="% Calories",P47,""))</f>
        <v>3</v>
      </c>
      <c r="Z47" s="95" t="str">
        <f>IF($G$3="Grams",K47,"")</f>
        <v/>
      </c>
      <c r="AA47" s="95">
        <f>IF($H$3="Grams",Q47,IF($H$3="% Calories",R47,""))</f>
        <v>1.5</v>
      </c>
      <c r="AB47" s="95" t="str">
        <f>IF($I$3="Milligrams",T47,"")</f>
        <v/>
      </c>
      <c r="AC47" s="95">
        <f>IF($E$3="Grams",U47, IF($E$3="% Calories", V47, IF($E$3="% Weight",W47, "")))</f>
        <v>7</v>
      </c>
      <c r="AD47" s="96">
        <v>1</v>
      </c>
      <c r="AE47" s="66"/>
      <c r="AF47" s="66"/>
    </row>
    <row r="48" spans="1:32">
      <c r="A48" s="87" t="str">
        <f>IF(AND((AC48&lt;=$E$4),(AB48&lt;=$I$4),(AA48&lt;=$H$4),(Z48&lt;=$G$4),(Y48&lt;=$F$4),(X48&lt;=$D$4)),"Compliant","Non-Compliant")</f>
        <v>Compliant</v>
      </c>
      <c r="B48" s="88" t="s">
        <v>91</v>
      </c>
      <c r="C48" s="88" t="s">
        <v>94</v>
      </c>
      <c r="D48" s="88">
        <v>0.89</v>
      </c>
      <c r="E48" s="88">
        <v>25</v>
      </c>
      <c r="F48" s="89">
        <v>1</v>
      </c>
      <c r="G48" s="88">
        <v>90</v>
      </c>
      <c r="H48" s="88">
        <v>3</v>
      </c>
      <c r="I48" s="88">
        <v>35</v>
      </c>
      <c r="J48" s="88">
        <v>1.5</v>
      </c>
      <c r="K48" s="88">
        <v>0</v>
      </c>
      <c r="L48" s="88">
        <v>90</v>
      </c>
      <c r="M48" s="88">
        <v>8</v>
      </c>
      <c r="N48" s="90">
        <f>F48*G48</f>
        <v>90</v>
      </c>
      <c r="O48" s="90">
        <f>F48*H48</f>
        <v>3</v>
      </c>
      <c r="P48" s="91">
        <f>(I48*F48)/N48</f>
        <v>0.3888888888888889</v>
      </c>
      <c r="Q48" s="92">
        <f>F48*J48</f>
        <v>1.5</v>
      </c>
      <c r="R48" s="91">
        <f>(Q48*9)/N48</f>
        <v>0.15</v>
      </c>
      <c r="S48" s="92">
        <f>F48*K48</f>
        <v>0</v>
      </c>
      <c r="T48" s="90">
        <f>L48*F48</f>
        <v>90</v>
      </c>
      <c r="U48" s="90">
        <f>M48*F48</f>
        <v>8</v>
      </c>
      <c r="V48" s="93">
        <f>(U48*4)/N48</f>
        <v>0.35555555555555557</v>
      </c>
      <c r="W48" s="94">
        <f>U48/E48</f>
        <v>0.32</v>
      </c>
      <c r="X48" s="95">
        <f>IF($D$3="Calories",N48,"")</f>
        <v>90</v>
      </c>
      <c r="Y48" s="95">
        <f>IF($F$3="Grams",O48,IF($F$3="% Calories",P48,""))</f>
        <v>3</v>
      </c>
      <c r="Z48" s="95" t="str">
        <f>IF($G$3="Grams",K48,"")</f>
        <v/>
      </c>
      <c r="AA48" s="95">
        <f>IF($H$3="Grams",Q48,IF($H$3="% Calories",R48,""))</f>
        <v>1.5</v>
      </c>
      <c r="AB48" s="95" t="str">
        <f>IF($I$3="Milligrams",T48,"")</f>
        <v/>
      </c>
      <c r="AC48" s="95">
        <f>IF($E$3="Grams",U48, IF($E$3="% Calories", V48, IF($E$3="% Weight",W48, "")))</f>
        <v>8</v>
      </c>
      <c r="AD48" s="96">
        <v>1</v>
      </c>
      <c r="AE48" s="66"/>
      <c r="AF48" s="66"/>
    </row>
    <row r="49" spans="1:32">
      <c r="A49" s="87" t="str">
        <f>IF(AND((AC49&lt;=$E$4),(AB49&lt;=$I$4),(AA49&lt;=$H$4),(Z49&lt;=$G$4),(Y49&lt;=$F$4),(X49&lt;=$D$4)),"Compliant","Non-Compliant")</f>
        <v>Compliant</v>
      </c>
      <c r="B49" s="88" t="s">
        <v>91</v>
      </c>
      <c r="C49" s="88" t="s">
        <v>95</v>
      </c>
      <c r="D49" s="88">
        <v>0.89</v>
      </c>
      <c r="E49" s="88">
        <v>25</v>
      </c>
      <c r="F49" s="89">
        <v>1</v>
      </c>
      <c r="G49" s="88">
        <v>90</v>
      </c>
      <c r="H49" s="88">
        <v>3</v>
      </c>
      <c r="I49" s="88">
        <v>25</v>
      </c>
      <c r="J49" s="88">
        <v>1.5</v>
      </c>
      <c r="K49" s="88">
        <v>0</v>
      </c>
      <c r="L49" s="88">
        <v>100</v>
      </c>
      <c r="M49" s="88">
        <v>8</v>
      </c>
      <c r="N49" s="90">
        <f>F49*G49</f>
        <v>90</v>
      </c>
      <c r="O49" s="90">
        <f>F49*H49</f>
        <v>3</v>
      </c>
      <c r="P49" s="91">
        <f>(I49*F49)/N49</f>
        <v>0.27777777777777779</v>
      </c>
      <c r="Q49" s="92">
        <f>F49*J49</f>
        <v>1.5</v>
      </c>
      <c r="R49" s="91">
        <f>(Q49*9)/N49</f>
        <v>0.15</v>
      </c>
      <c r="S49" s="92">
        <f>F49*K49</f>
        <v>0</v>
      </c>
      <c r="T49" s="90">
        <f>L49*F49</f>
        <v>100</v>
      </c>
      <c r="U49" s="90">
        <f>M49*F49</f>
        <v>8</v>
      </c>
      <c r="V49" s="93">
        <f>(U49*4)/N49</f>
        <v>0.35555555555555557</v>
      </c>
      <c r="W49" s="94">
        <f>U49/E49</f>
        <v>0.32</v>
      </c>
      <c r="X49" s="95">
        <f>IF($D$3="Calories",N49,"")</f>
        <v>90</v>
      </c>
      <c r="Y49" s="95">
        <f>IF($F$3="Grams",O49,IF($F$3="% Calories",P49,""))</f>
        <v>3</v>
      </c>
      <c r="Z49" s="95" t="str">
        <f>IF($G$3="Grams",K49,"")</f>
        <v/>
      </c>
      <c r="AA49" s="95">
        <f>IF($H$3="Grams",Q49,IF($H$3="% Calories",R49,""))</f>
        <v>1.5</v>
      </c>
      <c r="AB49" s="95" t="str">
        <f>IF($I$3="Milligrams",T49,"")</f>
        <v/>
      </c>
      <c r="AC49" s="95">
        <f>IF($E$3="Grams",U49, IF($E$3="% Calories", V49, IF($E$3="% Weight",W49, "")))</f>
        <v>8</v>
      </c>
      <c r="AD49" s="96">
        <v>1</v>
      </c>
      <c r="AE49" s="66"/>
      <c r="AF49" s="66"/>
    </row>
    <row r="50" spans="1:32">
      <c r="A50" s="87" t="str">
        <f>IF(AND((AC50&lt;=$E$4),(AB50&lt;=$I$4),(AA50&lt;=$H$4),(Z50&lt;=$G$4),(Y50&lt;=$F$4),(X50&lt;=$D$4)),"Compliant","Non-Compliant")</f>
        <v>Compliant</v>
      </c>
      <c r="B50" s="88" t="s">
        <v>91</v>
      </c>
      <c r="C50" s="88" t="s">
        <v>96</v>
      </c>
      <c r="D50" s="88">
        <v>0.89</v>
      </c>
      <c r="E50" s="88">
        <v>25</v>
      </c>
      <c r="F50" s="89">
        <v>1</v>
      </c>
      <c r="G50" s="88">
        <v>90</v>
      </c>
      <c r="H50" s="88">
        <v>3</v>
      </c>
      <c r="I50" s="88">
        <v>25</v>
      </c>
      <c r="J50" s="88">
        <v>1.5</v>
      </c>
      <c r="K50" s="88">
        <v>0</v>
      </c>
      <c r="L50" s="88">
        <v>85</v>
      </c>
      <c r="M50" s="88">
        <v>8</v>
      </c>
      <c r="N50" s="90">
        <f>F50*G50</f>
        <v>90</v>
      </c>
      <c r="O50" s="90">
        <f>F50*H50</f>
        <v>3</v>
      </c>
      <c r="P50" s="91">
        <f>(I50*F50)/N50</f>
        <v>0.27777777777777779</v>
      </c>
      <c r="Q50" s="92">
        <f>F50*J50</f>
        <v>1.5</v>
      </c>
      <c r="R50" s="91">
        <f>(Q50*9)/N50</f>
        <v>0.15</v>
      </c>
      <c r="S50" s="92">
        <f>F50*K50</f>
        <v>0</v>
      </c>
      <c r="T50" s="90">
        <f>L50*F50</f>
        <v>85</v>
      </c>
      <c r="U50" s="90">
        <f>M50*F50</f>
        <v>8</v>
      </c>
      <c r="V50" s="93">
        <f>(U50*4)/N50</f>
        <v>0.35555555555555557</v>
      </c>
      <c r="W50" s="94">
        <f>U50/E50</f>
        <v>0.32</v>
      </c>
      <c r="X50" s="95">
        <f>IF($D$3="Calories",N50,"")</f>
        <v>90</v>
      </c>
      <c r="Y50" s="95">
        <f>IF($F$3="Grams",O50,IF($F$3="% Calories",P50,""))</f>
        <v>3</v>
      </c>
      <c r="Z50" s="95" t="str">
        <f>IF($G$3="Grams",K50,"")</f>
        <v/>
      </c>
      <c r="AA50" s="95">
        <f>IF($H$3="Grams",Q50,IF($H$3="% Calories",R50,""))</f>
        <v>1.5</v>
      </c>
      <c r="AB50" s="95" t="str">
        <f>IF($I$3="Milligrams",T50,"")</f>
        <v/>
      </c>
      <c r="AC50" s="95">
        <f>IF($E$3="Grams",U50, IF($E$3="% Calories", V50, IF($E$3="% Weight",W50, "")))</f>
        <v>8</v>
      </c>
      <c r="AD50" s="96">
        <v>1</v>
      </c>
      <c r="AE50" s="66"/>
      <c r="AF50" s="66"/>
    </row>
    <row r="51" spans="1:32">
      <c r="A51" s="87" t="str">
        <f>IF(AND((AC51&lt;=$E$4),(AB51&lt;=$I$4),(AA51&lt;=$H$4),(Z51&lt;=$G$4),(Y51&lt;=$F$4),(X51&lt;=$D$4)),"Compliant","Non-Compliant")</f>
        <v>Compliant</v>
      </c>
      <c r="B51" s="88" t="s">
        <v>91</v>
      </c>
      <c r="C51" s="88" t="s">
        <v>97</v>
      </c>
      <c r="D51" s="88">
        <v>0.89</v>
      </c>
      <c r="E51" s="88">
        <v>25</v>
      </c>
      <c r="F51" s="89">
        <v>1</v>
      </c>
      <c r="G51" s="88">
        <v>90</v>
      </c>
      <c r="H51" s="88">
        <v>3</v>
      </c>
      <c r="I51" s="88">
        <v>30</v>
      </c>
      <c r="J51" s="88">
        <v>1.5</v>
      </c>
      <c r="K51" s="88">
        <v>0</v>
      </c>
      <c r="L51" s="88">
        <v>80</v>
      </c>
      <c r="M51" s="88">
        <v>8</v>
      </c>
      <c r="N51" s="90">
        <f>F51*G51</f>
        <v>90</v>
      </c>
      <c r="O51" s="90">
        <f>F51*H51</f>
        <v>3</v>
      </c>
      <c r="P51" s="91">
        <f>(I51*F51)/N51</f>
        <v>0.33333333333333331</v>
      </c>
      <c r="Q51" s="92">
        <f>F51*J51</f>
        <v>1.5</v>
      </c>
      <c r="R51" s="91">
        <f>(Q51*9)/N51</f>
        <v>0.15</v>
      </c>
      <c r="S51" s="92">
        <f>F51*K51</f>
        <v>0</v>
      </c>
      <c r="T51" s="90">
        <f>L51*F51</f>
        <v>80</v>
      </c>
      <c r="U51" s="90">
        <f>M51*F51</f>
        <v>8</v>
      </c>
      <c r="V51" s="93">
        <f>(U51*4)/N51</f>
        <v>0.35555555555555557</v>
      </c>
      <c r="W51" s="94">
        <f>U51/E51</f>
        <v>0.32</v>
      </c>
      <c r="X51" s="95">
        <f>IF($D$3="Calories",N51,"")</f>
        <v>90</v>
      </c>
      <c r="Y51" s="95">
        <f>IF($F$3="Grams",O51,IF($F$3="% Calories",P51,""))</f>
        <v>3</v>
      </c>
      <c r="Z51" s="95" t="str">
        <f>IF($G$3="Grams",K51,"")</f>
        <v/>
      </c>
      <c r="AA51" s="95">
        <f>IF($H$3="Grams",Q51,IF($H$3="% Calories",R51,""))</f>
        <v>1.5</v>
      </c>
      <c r="AB51" s="95" t="str">
        <f>IF($I$3="Milligrams",T51,"")</f>
        <v/>
      </c>
      <c r="AC51" s="95">
        <f>IF($E$3="Grams",U51, IF($E$3="% Calories", V51, IF($E$3="% Weight",W51, "")))</f>
        <v>8</v>
      </c>
      <c r="AD51" s="96">
        <v>1</v>
      </c>
      <c r="AE51" s="66"/>
      <c r="AF51" s="66"/>
    </row>
    <row r="52" spans="1:32">
      <c r="A52" s="87" t="str">
        <f>IF(AND((AC52&lt;=$E$4),(AB52&lt;=$I$4),(AA52&lt;=$H$4),(Z52&lt;=$G$4),(Y52&lt;=$F$4),(X52&lt;=$D$4)),"Compliant","Non-Compliant")</f>
        <v>Compliant</v>
      </c>
      <c r="B52" s="88" t="s">
        <v>91</v>
      </c>
      <c r="C52" s="88" t="s">
        <v>98</v>
      </c>
      <c r="D52" s="88">
        <v>0.82</v>
      </c>
      <c r="E52" s="88">
        <v>23</v>
      </c>
      <c r="F52" s="89">
        <v>1</v>
      </c>
      <c r="G52" s="88">
        <v>90</v>
      </c>
      <c r="H52" s="88">
        <v>2</v>
      </c>
      <c r="I52" s="88">
        <v>20</v>
      </c>
      <c r="J52" s="88">
        <v>1</v>
      </c>
      <c r="K52" s="88">
        <v>0</v>
      </c>
      <c r="L52" s="88">
        <v>80</v>
      </c>
      <c r="M52" s="88">
        <v>5</v>
      </c>
      <c r="N52" s="90">
        <f>F52*G52</f>
        <v>90</v>
      </c>
      <c r="O52" s="90">
        <f>F52*H52</f>
        <v>2</v>
      </c>
      <c r="P52" s="91">
        <f>(I52*F52)/N52</f>
        <v>0.22222222222222221</v>
      </c>
      <c r="Q52" s="92">
        <f>F52*J52</f>
        <v>1</v>
      </c>
      <c r="R52" s="91">
        <f>(Q52*9)/N52</f>
        <v>0.1</v>
      </c>
      <c r="S52" s="92">
        <f>F52*K52</f>
        <v>0</v>
      </c>
      <c r="T52" s="90">
        <f>L52*F52</f>
        <v>80</v>
      </c>
      <c r="U52" s="90">
        <f>M52*F52</f>
        <v>5</v>
      </c>
      <c r="V52" s="93">
        <f>(U52*4)/N52</f>
        <v>0.22222222222222221</v>
      </c>
      <c r="W52" s="94">
        <f>U52/E52</f>
        <v>0.21739130434782608</v>
      </c>
      <c r="X52" s="95">
        <f>IF($D$3="Calories",N52,"")</f>
        <v>90</v>
      </c>
      <c r="Y52" s="95">
        <f>IF($F$3="Grams",O52,IF($F$3="% Calories",P52,""))</f>
        <v>2</v>
      </c>
      <c r="Z52" s="95" t="str">
        <f>IF($G$3="Grams",K52,"")</f>
        <v/>
      </c>
      <c r="AA52" s="95">
        <f>IF($H$3="Grams",Q52,IF($H$3="% Calories",R52,""))</f>
        <v>1</v>
      </c>
      <c r="AB52" s="95" t="str">
        <f>IF($I$3="Milligrams",T52,"")</f>
        <v/>
      </c>
      <c r="AC52" s="95">
        <f>IF($E$3="Grams",U52, IF($E$3="% Calories", V52, IF($E$3="% Weight",W52, "")))</f>
        <v>5</v>
      </c>
      <c r="AD52" s="96">
        <v>1</v>
      </c>
      <c r="AE52" s="66"/>
      <c r="AF52" s="66"/>
    </row>
    <row r="53" spans="1:32">
      <c r="A53" s="87" t="str">
        <f>IF(AND((AC53&lt;=$E$4),(AB53&lt;=$I$4),(AA53&lt;=$H$4),(Z53&lt;=$G$4),(Y53&lt;=$F$4),(X53&lt;=$D$4)),"Compliant","Non-Compliant")</f>
        <v>Compliant</v>
      </c>
      <c r="B53" s="88" t="s">
        <v>91</v>
      </c>
      <c r="C53" s="88" t="s">
        <v>99</v>
      </c>
      <c r="D53" s="88">
        <v>0.82</v>
      </c>
      <c r="E53" s="88">
        <v>23</v>
      </c>
      <c r="F53" s="89">
        <v>1</v>
      </c>
      <c r="G53" s="88">
        <v>90</v>
      </c>
      <c r="H53" s="88">
        <v>2</v>
      </c>
      <c r="I53" s="88">
        <v>20</v>
      </c>
      <c r="J53" s="88">
        <v>1.5</v>
      </c>
      <c r="K53" s="88">
        <v>0</v>
      </c>
      <c r="L53" s="88">
        <v>90</v>
      </c>
      <c r="M53" s="88">
        <v>5</v>
      </c>
      <c r="N53" s="90">
        <f>F53*G53</f>
        <v>90</v>
      </c>
      <c r="O53" s="90">
        <f>F53*H53</f>
        <v>2</v>
      </c>
      <c r="P53" s="91">
        <f>(I53*F53)/N53</f>
        <v>0.22222222222222221</v>
      </c>
      <c r="Q53" s="92">
        <f>F53*J53</f>
        <v>1.5</v>
      </c>
      <c r="R53" s="91">
        <f>(Q53*9)/N53</f>
        <v>0.15</v>
      </c>
      <c r="S53" s="92">
        <f>F53*K53</f>
        <v>0</v>
      </c>
      <c r="T53" s="90">
        <f>L53*F53</f>
        <v>90</v>
      </c>
      <c r="U53" s="90">
        <f>M53*F53</f>
        <v>5</v>
      </c>
      <c r="V53" s="93">
        <f>(U53*4)/N53</f>
        <v>0.22222222222222221</v>
      </c>
      <c r="W53" s="94">
        <f>U53/E53</f>
        <v>0.21739130434782608</v>
      </c>
      <c r="X53" s="95">
        <f>IF($D$3="Calories",N53,"")</f>
        <v>90</v>
      </c>
      <c r="Y53" s="95">
        <f>IF($F$3="Grams",O53,IF($F$3="% Calories",P53,""))</f>
        <v>2</v>
      </c>
      <c r="Z53" s="95" t="str">
        <f>IF($G$3="Grams",K53,"")</f>
        <v/>
      </c>
      <c r="AA53" s="95">
        <f>IF($H$3="Grams",Q53,IF($H$3="% Calories",R53,""))</f>
        <v>1.5</v>
      </c>
      <c r="AB53" s="95" t="str">
        <f>IF($I$3="Milligrams",T53,"")</f>
        <v/>
      </c>
      <c r="AC53" s="95">
        <f>IF($E$3="Grams",U53, IF($E$3="% Calories", V53, IF($E$3="% Weight",W53, "")))</f>
        <v>5</v>
      </c>
      <c r="AD53" s="96">
        <v>1</v>
      </c>
      <c r="AE53" s="66"/>
      <c r="AF53" s="66"/>
    </row>
    <row r="54" spans="1:32">
      <c r="A54" s="87" t="str">
        <f>IF(AND((AC54&lt;=$E$4),(AB54&lt;=$I$4),(AA54&lt;=$H$4),(Z54&lt;=$G$4),(Y54&lt;=$F$4),(X54&lt;=$D$4)),"Compliant","Non-Compliant")</f>
        <v>Compliant</v>
      </c>
      <c r="B54" s="88" t="s">
        <v>91</v>
      </c>
      <c r="C54" s="88" t="s">
        <v>100</v>
      </c>
      <c r="D54" s="88">
        <v>0.82</v>
      </c>
      <c r="E54" s="88">
        <v>23</v>
      </c>
      <c r="F54" s="89">
        <v>1</v>
      </c>
      <c r="G54" s="88">
        <v>90</v>
      </c>
      <c r="H54" s="88">
        <v>2.5</v>
      </c>
      <c r="I54" s="88">
        <v>20</v>
      </c>
      <c r="J54" s="88">
        <v>1</v>
      </c>
      <c r="K54" s="88">
        <v>0</v>
      </c>
      <c r="L54" s="88">
        <v>80</v>
      </c>
      <c r="M54" s="88">
        <v>5</v>
      </c>
      <c r="N54" s="90">
        <f>F54*G54</f>
        <v>90</v>
      </c>
      <c r="O54" s="90">
        <f>F54*H54</f>
        <v>2.5</v>
      </c>
      <c r="P54" s="91">
        <f>(I54*F54)/N54</f>
        <v>0.22222222222222221</v>
      </c>
      <c r="Q54" s="92">
        <f>F54*J54</f>
        <v>1</v>
      </c>
      <c r="R54" s="91">
        <f>(Q54*9)/N54</f>
        <v>0.1</v>
      </c>
      <c r="S54" s="92">
        <f>F54*K54</f>
        <v>0</v>
      </c>
      <c r="T54" s="90">
        <f>L54*F54</f>
        <v>80</v>
      </c>
      <c r="U54" s="90">
        <f>M54*F54</f>
        <v>5</v>
      </c>
      <c r="V54" s="93">
        <f>(U54*4)/N54</f>
        <v>0.22222222222222221</v>
      </c>
      <c r="W54" s="94">
        <f>U54/E54</f>
        <v>0.21739130434782608</v>
      </c>
      <c r="X54" s="95">
        <f>IF($D$3="Calories",N54,"")</f>
        <v>90</v>
      </c>
      <c r="Y54" s="95">
        <f>IF($F$3="Grams",O54,IF($F$3="% Calories",P54,""))</f>
        <v>2.5</v>
      </c>
      <c r="Z54" s="95" t="str">
        <f>IF($G$3="Grams",K54,"")</f>
        <v/>
      </c>
      <c r="AA54" s="95">
        <f>IF($H$3="Grams",Q54,IF($H$3="% Calories",R54,""))</f>
        <v>1</v>
      </c>
      <c r="AB54" s="95" t="str">
        <f>IF($I$3="Milligrams",T54,"")</f>
        <v/>
      </c>
      <c r="AC54" s="95">
        <f>IF($E$3="Grams",U54, IF($E$3="% Calories", V54, IF($E$3="% Weight",W54, "")))</f>
        <v>5</v>
      </c>
      <c r="AD54" s="96">
        <v>1</v>
      </c>
      <c r="AE54" s="66"/>
      <c r="AF54" s="66"/>
    </row>
    <row r="55" spans="1:32">
      <c r="A55" s="87" t="str">
        <f>IF(AND((AC55&lt;=$E$4),(AB55&lt;=$I$4),(AA55&lt;=$H$4),(Z55&lt;=$G$4),(Y55&lt;=$F$4),(X55&lt;=$D$4)),"Compliant","Non-Compliant")</f>
        <v>Compliant</v>
      </c>
      <c r="B55" s="88" t="s">
        <v>91</v>
      </c>
      <c r="C55" s="88" t="s">
        <v>101</v>
      </c>
      <c r="D55" s="88">
        <v>1.4</v>
      </c>
      <c r="E55" s="88">
        <v>40</v>
      </c>
      <c r="F55" s="89">
        <v>1</v>
      </c>
      <c r="G55" s="88">
        <v>140</v>
      </c>
      <c r="H55" s="88">
        <v>4</v>
      </c>
      <c r="I55" s="88">
        <v>40</v>
      </c>
      <c r="J55" s="88">
        <v>2</v>
      </c>
      <c r="K55" s="88">
        <v>0</v>
      </c>
      <c r="L55" s="88">
        <v>95</v>
      </c>
      <c r="M55" s="88">
        <v>10</v>
      </c>
      <c r="N55" s="90">
        <f>F55*G55</f>
        <v>140</v>
      </c>
      <c r="O55" s="90">
        <f>F55*H55</f>
        <v>4</v>
      </c>
      <c r="P55" s="91">
        <f>(I55*F55)/N55</f>
        <v>0.2857142857142857</v>
      </c>
      <c r="Q55" s="92">
        <f>F55*J55</f>
        <v>2</v>
      </c>
      <c r="R55" s="91">
        <f>(Q55*9)/N55</f>
        <v>0.12857142857142856</v>
      </c>
      <c r="S55" s="92">
        <f>F55*K55</f>
        <v>0</v>
      </c>
      <c r="T55" s="90">
        <f>L55*F55</f>
        <v>95</v>
      </c>
      <c r="U55" s="90">
        <f>M55*F55</f>
        <v>10</v>
      </c>
      <c r="V55" s="93">
        <f>(U55*4)/N55</f>
        <v>0.2857142857142857</v>
      </c>
      <c r="W55" s="94">
        <f>U55/E55</f>
        <v>0.25</v>
      </c>
      <c r="X55" s="95">
        <f>IF($D$3="Calories",N55,"")</f>
        <v>140</v>
      </c>
      <c r="Y55" s="95">
        <f>IF($F$3="Grams",O55,IF($F$3="% Calories",P55,""))</f>
        <v>4</v>
      </c>
      <c r="Z55" s="95" t="str">
        <f>IF($G$3="Grams",K55,"")</f>
        <v/>
      </c>
      <c r="AA55" s="95">
        <f>IF($H$3="Grams",Q55,IF($H$3="% Calories",R55,""))</f>
        <v>2</v>
      </c>
      <c r="AB55" s="95" t="str">
        <f>IF($I$3="Milligrams",T55,"")</f>
        <v/>
      </c>
      <c r="AC55" s="95">
        <f>IF($E$3="Grams",U55, IF($E$3="% Calories", V55, IF($E$3="% Weight",W55, "")))</f>
        <v>10</v>
      </c>
      <c r="AD55" s="96">
        <v>1</v>
      </c>
      <c r="AE55" s="66"/>
      <c r="AF55" s="66"/>
    </row>
    <row r="56" spans="1:32">
      <c r="A56" s="87" t="str">
        <f>IF(AND((AC56&lt;=$E$4),(AB56&lt;=$I$4),(AA56&lt;=$H$4),(Z56&lt;=$G$4),(Y56&lt;=$F$4),(X56&lt;=$D$4)),"Compliant","Non-Compliant")</f>
        <v>Compliant</v>
      </c>
      <c r="B56" s="88" t="s">
        <v>91</v>
      </c>
      <c r="C56" s="88" t="s">
        <v>102</v>
      </c>
      <c r="D56" s="88">
        <v>1.4</v>
      </c>
      <c r="E56" s="88">
        <v>40</v>
      </c>
      <c r="F56" s="89">
        <v>1</v>
      </c>
      <c r="G56" s="88">
        <v>140</v>
      </c>
      <c r="H56" s="88">
        <v>3.5</v>
      </c>
      <c r="I56" s="88">
        <v>30</v>
      </c>
      <c r="J56" s="88">
        <v>1.5</v>
      </c>
      <c r="K56" s="88">
        <v>0</v>
      </c>
      <c r="L56" s="88">
        <v>105</v>
      </c>
      <c r="M56" s="88">
        <v>9</v>
      </c>
      <c r="N56" s="90">
        <f>F56*G56</f>
        <v>140</v>
      </c>
      <c r="O56" s="90">
        <f>F56*H56</f>
        <v>3.5</v>
      </c>
      <c r="P56" s="91">
        <f>(I56*F56)/N56</f>
        <v>0.21428571428571427</v>
      </c>
      <c r="Q56" s="92">
        <f>F56*J56</f>
        <v>1.5</v>
      </c>
      <c r="R56" s="91">
        <f>(Q56*9)/N56</f>
        <v>9.6428571428571433E-2</v>
      </c>
      <c r="S56" s="92">
        <f>F56*K56</f>
        <v>0</v>
      </c>
      <c r="T56" s="90">
        <f>L56*F56</f>
        <v>105</v>
      </c>
      <c r="U56" s="90">
        <f>M56*F56</f>
        <v>9</v>
      </c>
      <c r="V56" s="93">
        <f>(U56*4)/N56</f>
        <v>0.25714285714285712</v>
      </c>
      <c r="W56" s="94">
        <f>U56/E56</f>
        <v>0.22500000000000001</v>
      </c>
      <c r="X56" s="95">
        <f>IF($D$3="Calories",N56,"")</f>
        <v>140</v>
      </c>
      <c r="Y56" s="95">
        <f>IF($F$3="Grams",O56,IF($F$3="% Calories",P56,""))</f>
        <v>3.5</v>
      </c>
      <c r="Z56" s="95" t="str">
        <f>IF($G$3="Grams",K56,"")</f>
        <v/>
      </c>
      <c r="AA56" s="95">
        <f>IF($H$3="Grams",Q56,IF($H$3="% Calories",R56,""))</f>
        <v>1.5</v>
      </c>
      <c r="AB56" s="95" t="str">
        <f>IF($I$3="Milligrams",T56,"")</f>
        <v/>
      </c>
      <c r="AC56" s="95">
        <f>IF($E$3="Grams",U56, IF($E$3="% Calories", V56, IF($E$3="% Weight",W56, "")))</f>
        <v>9</v>
      </c>
      <c r="AD56" s="96">
        <v>1</v>
      </c>
      <c r="AE56" s="66"/>
      <c r="AF56" s="66"/>
    </row>
    <row r="57" spans="1:32">
      <c r="A57" s="87" t="str">
        <f>IF(AND((AC57&lt;=$E$4),(AB57&lt;=$I$4),(AA57&lt;=$H$4),(Z57&lt;=$G$4),(Y57&lt;=$F$4),(X57&lt;=$D$4)),"Compliant","Non-Compliant")</f>
        <v>Compliant</v>
      </c>
      <c r="B57" s="88" t="s">
        <v>91</v>
      </c>
      <c r="C57" s="88" t="s">
        <v>103</v>
      </c>
      <c r="D57" s="88">
        <v>1.4</v>
      </c>
      <c r="E57" s="88">
        <v>40</v>
      </c>
      <c r="F57" s="89">
        <v>1</v>
      </c>
      <c r="G57" s="88">
        <v>140</v>
      </c>
      <c r="H57" s="88">
        <v>4</v>
      </c>
      <c r="I57" s="88">
        <v>35</v>
      </c>
      <c r="J57" s="88">
        <v>2</v>
      </c>
      <c r="K57" s="88">
        <v>0</v>
      </c>
      <c r="L57" s="88">
        <v>90</v>
      </c>
      <c r="M57" s="88">
        <v>10</v>
      </c>
      <c r="N57" s="90">
        <f>F57*G57</f>
        <v>140</v>
      </c>
      <c r="O57" s="90">
        <f>F57*H57</f>
        <v>4</v>
      </c>
      <c r="P57" s="91">
        <f>(I57*F57)/N57</f>
        <v>0.25</v>
      </c>
      <c r="Q57" s="92">
        <f>F57*J57</f>
        <v>2</v>
      </c>
      <c r="R57" s="91">
        <f>(Q57*9)/N57</f>
        <v>0.12857142857142856</v>
      </c>
      <c r="S57" s="92">
        <f>F57*K57</f>
        <v>0</v>
      </c>
      <c r="T57" s="90">
        <f>L57*F57</f>
        <v>90</v>
      </c>
      <c r="U57" s="90">
        <f>M57*F57</f>
        <v>10</v>
      </c>
      <c r="V57" s="93">
        <f>(U57*4)/N57</f>
        <v>0.2857142857142857</v>
      </c>
      <c r="W57" s="94">
        <f>U57/E57</f>
        <v>0.25</v>
      </c>
      <c r="X57" s="95">
        <f>IF($D$3="Calories",N57,"")</f>
        <v>140</v>
      </c>
      <c r="Y57" s="95">
        <f>IF($F$3="Grams",O57,IF($F$3="% Calories",P57,""))</f>
        <v>4</v>
      </c>
      <c r="Z57" s="95" t="str">
        <f>IF($G$3="Grams",K57,"")</f>
        <v/>
      </c>
      <c r="AA57" s="95">
        <f>IF($H$3="Grams",Q57,IF($H$3="% Calories",R57,""))</f>
        <v>2</v>
      </c>
      <c r="AB57" s="95" t="str">
        <f>IF($I$3="Milligrams",T57,"")</f>
        <v/>
      </c>
      <c r="AC57" s="95">
        <f>IF($E$3="Grams",U57, IF($E$3="% Calories", V57, IF($E$3="% Weight",W57, "")))</f>
        <v>10</v>
      </c>
      <c r="AD57" s="96">
        <v>1</v>
      </c>
      <c r="AE57" s="66"/>
      <c r="AF57" s="66"/>
    </row>
    <row r="58" spans="1:32">
      <c r="A58" s="87" t="str">
        <f>IF(AND((AC58&lt;=$E$4),(AB58&lt;=$I$4),(AA58&lt;=$H$4),(Z58&lt;=$G$4),(Y58&lt;=$F$4),(X58&lt;=$D$4)),"Compliant","Non-Compliant")</f>
        <v>Compliant</v>
      </c>
      <c r="B58" s="88" t="s">
        <v>91</v>
      </c>
      <c r="C58" s="88" t="s">
        <v>104</v>
      </c>
      <c r="D58" s="88">
        <v>1.4</v>
      </c>
      <c r="E58" s="88">
        <v>40</v>
      </c>
      <c r="F58" s="89">
        <v>1</v>
      </c>
      <c r="G58" s="88">
        <v>140</v>
      </c>
      <c r="H58" s="88">
        <v>4.5</v>
      </c>
      <c r="I58" s="88">
        <v>40</v>
      </c>
      <c r="J58" s="88">
        <v>2</v>
      </c>
      <c r="K58" s="88">
        <v>0</v>
      </c>
      <c r="L58" s="88">
        <v>100</v>
      </c>
      <c r="M58" s="88">
        <v>8</v>
      </c>
      <c r="N58" s="90">
        <f>F58*G58</f>
        <v>140</v>
      </c>
      <c r="O58" s="90">
        <f>F58*H58</f>
        <v>4.5</v>
      </c>
      <c r="P58" s="91">
        <f>(I58*F58)/N58</f>
        <v>0.2857142857142857</v>
      </c>
      <c r="Q58" s="92">
        <f>F58*J58</f>
        <v>2</v>
      </c>
      <c r="R58" s="91">
        <f>(Q58*9)/N58</f>
        <v>0.12857142857142856</v>
      </c>
      <c r="S58" s="92">
        <f>F58*K58</f>
        <v>0</v>
      </c>
      <c r="T58" s="90">
        <f>L58*F58</f>
        <v>100</v>
      </c>
      <c r="U58" s="90">
        <f>M58*F58</f>
        <v>8</v>
      </c>
      <c r="V58" s="93">
        <f>(U58*4)/N58</f>
        <v>0.22857142857142856</v>
      </c>
      <c r="W58" s="94">
        <f>U58/E58</f>
        <v>0.2</v>
      </c>
      <c r="X58" s="95">
        <f>IF($D$3="Calories",N58,"")</f>
        <v>140</v>
      </c>
      <c r="Y58" s="95">
        <f>IF($F$3="Grams",O58,IF($F$3="% Calories",P58,""))</f>
        <v>4.5</v>
      </c>
      <c r="Z58" s="95" t="str">
        <f>IF($G$3="Grams",K58,"")</f>
        <v/>
      </c>
      <c r="AA58" s="95">
        <f>IF($H$3="Grams",Q58,IF($H$3="% Calories",R58,""))</f>
        <v>2</v>
      </c>
      <c r="AB58" s="95" t="str">
        <f>IF($I$3="Milligrams",T58,"")</f>
        <v/>
      </c>
      <c r="AC58" s="95">
        <f>IF($E$3="Grams",U58, IF($E$3="% Calories", V58, IF($E$3="% Weight",W58, "")))</f>
        <v>8</v>
      </c>
      <c r="AD58" s="96">
        <v>1</v>
      </c>
      <c r="AE58" s="66"/>
      <c r="AF58" s="66"/>
    </row>
    <row r="59" spans="1:32">
      <c r="A59" s="87" t="str">
        <f>IF(AND((AC59&lt;=$E$4),(AB59&lt;=$I$4),(AA59&lt;=$H$4),(Z59&lt;=$G$4),(Y59&lt;=$F$4),(X59&lt;=$D$4)),"Compliant","Non-Compliant")</f>
        <v>Compliant</v>
      </c>
      <c r="B59" s="88" t="s">
        <v>91</v>
      </c>
      <c r="C59" s="88" t="s">
        <v>105</v>
      </c>
      <c r="D59" s="88">
        <v>1.4</v>
      </c>
      <c r="E59" s="88">
        <v>40</v>
      </c>
      <c r="F59" s="89">
        <v>1</v>
      </c>
      <c r="G59" s="88">
        <v>140</v>
      </c>
      <c r="H59" s="88">
        <v>3</v>
      </c>
      <c r="I59" s="88">
        <v>30</v>
      </c>
      <c r="J59" s="88">
        <v>0.5</v>
      </c>
      <c r="K59" s="88">
        <v>0</v>
      </c>
      <c r="L59" s="88">
        <v>95</v>
      </c>
      <c r="M59" s="88">
        <v>10</v>
      </c>
      <c r="N59" s="90">
        <f>F59*G59</f>
        <v>140</v>
      </c>
      <c r="O59" s="90">
        <f>F59*H59</f>
        <v>3</v>
      </c>
      <c r="P59" s="91">
        <f>(I59*F59)/N59</f>
        <v>0.21428571428571427</v>
      </c>
      <c r="Q59" s="92">
        <f>F59*J59</f>
        <v>0.5</v>
      </c>
      <c r="R59" s="91">
        <f>(Q59*9)/N59</f>
        <v>3.214285714285714E-2</v>
      </c>
      <c r="S59" s="92">
        <f>F59*K59</f>
        <v>0</v>
      </c>
      <c r="T59" s="90">
        <f>L59*F59</f>
        <v>95</v>
      </c>
      <c r="U59" s="90">
        <f>M59*F59</f>
        <v>10</v>
      </c>
      <c r="V59" s="93">
        <f>(U59*4)/N59</f>
        <v>0.2857142857142857</v>
      </c>
      <c r="W59" s="94">
        <f>U59/E59</f>
        <v>0.25</v>
      </c>
      <c r="X59" s="95">
        <f>IF($D$3="Calories",N59,"")</f>
        <v>140</v>
      </c>
      <c r="Y59" s="95">
        <f>IF($F$3="Grams",O59,IF($F$3="% Calories",P59,""))</f>
        <v>3</v>
      </c>
      <c r="Z59" s="95" t="str">
        <f>IF($G$3="Grams",K59,"")</f>
        <v/>
      </c>
      <c r="AA59" s="95">
        <f>IF($H$3="Grams",Q59,IF($H$3="% Calories",R59,""))</f>
        <v>0.5</v>
      </c>
      <c r="AB59" s="95" t="str">
        <f>IF($I$3="Milligrams",T59,"")</f>
        <v/>
      </c>
      <c r="AC59" s="95">
        <f>IF($E$3="Grams",U59, IF($E$3="% Calories", V59, IF($E$3="% Weight",W59, "")))</f>
        <v>10</v>
      </c>
      <c r="AD59" s="96">
        <v>1</v>
      </c>
      <c r="AE59" s="66"/>
      <c r="AF59" s="66"/>
    </row>
    <row r="60" spans="1:32" hidden="1">
      <c r="A60" s="87" t="str">
        <f>IF(AND((AC60&lt;=$E$4),(AB60&lt;=$I$4),(AA60&lt;=$H$4),(Z60&lt;=$G$4),(Y60&lt;=$F$4),(X60&lt;=$D$4)),"Compliant","Non-Compliant")</f>
        <v>Non-Compliant</v>
      </c>
      <c r="B60" s="88" t="s">
        <v>91</v>
      </c>
      <c r="C60" s="88" t="s">
        <v>106</v>
      </c>
      <c r="D60" s="88">
        <v>1.17</v>
      </c>
      <c r="E60" s="88">
        <v>33</v>
      </c>
      <c r="F60" s="89">
        <v>1</v>
      </c>
      <c r="G60" s="88">
        <v>130</v>
      </c>
      <c r="H60" s="88">
        <v>6</v>
      </c>
      <c r="I60" s="88">
        <v>60</v>
      </c>
      <c r="J60" s="88">
        <v>3</v>
      </c>
      <c r="K60" s="88">
        <v>0</v>
      </c>
      <c r="L60" s="88">
        <v>180</v>
      </c>
      <c r="M60" s="88">
        <v>7</v>
      </c>
      <c r="N60" s="90">
        <f>F60*G60</f>
        <v>130</v>
      </c>
      <c r="O60" s="90">
        <f>F60*H60</f>
        <v>6</v>
      </c>
      <c r="P60" s="91">
        <f>(I60*F60)/N60</f>
        <v>0.46153846153846156</v>
      </c>
      <c r="Q60" s="92">
        <f>F60*J60</f>
        <v>3</v>
      </c>
      <c r="R60" s="91">
        <f>(Q60*9)/N60</f>
        <v>0.2076923076923077</v>
      </c>
      <c r="S60" s="92">
        <f>F60*K60</f>
        <v>0</v>
      </c>
      <c r="T60" s="90">
        <f>L60*F60</f>
        <v>180</v>
      </c>
      <c r="U60" s="90">
        <f>M60*F60</f>
        <v>7</v>
      </c>
      <c r="V60" s="93">
        <f>(U60*4)/N60</f>
        <v>0.2153846153846154</v>
      </c>
      <c r="W60" s="94">
        <f>U60/E60</f>
        <v>0.21212121212121213</v>
      </c>
      <c r="X60" s="95">
        <f>IF($D$3="Calories",N60,"")</f>
        <v>130</v>
      </c>
      <c r="Y60" s="95">
        <f>IF($F$3="Grams",O60,IF($F$3="% Calories",P60,""))</f>
        <v>6</v>
      </c>
      <c r="Z60" s="95" t="str">
        <f>IF($G$3="Grams",K60,"")</f>
        <v/>
      </c>
      <c r="AA60" s="95">
        <f>IF($H$3="Grams",Q60,IF($H$3="% Calories",R60,""))</f>
        <v>3</v>
      </c>
      <c r="AB60" s="95" t="str">
        <f>IF($I$3="Milligrams",T60,"")</f>
        <v/>
      </c>
      <c r="AC60" s="95">
        <f>IF($E$3="Grams",U60, IF($E$3="% Calories", V60, IF($E$3="% Weight",W60, "")))</f>
        <v>7</v>
      </c>
      <c r="AD60" s="96">
        <v>1</v>
      </c>
      <c r="AE60" s="66"/>
      <c r="AF60" s="66"/>
    </row>
    <row r="61" spans="1:32" hidden="1">
      <c r="A61" s="87" t="str">
        <f>IF(AND((AC61&lt;=$E$4),(AB61&lt;=$I$4),(AA61&lt;=$H$4),(Z61&lt;=$G$4),(Y61&lt;=$F$4),(X61&lt;=$D$4)),"Compliant","Non-Compliant")</f>
        <v>Non-Compliant</v>
      </c>
      <c r="B61" s="88" t="s">
        <v>91</v>
      </c>
      <c r="C61" s="88" t="s">
        <v>107</v>
      </c>
      <c r="D61" s="88">
        <v>1.17</v>
      </c>
      <c r="E61" s="88">
        <v>33</v>
      </c>
      <c r="F61" s="89">
        <v>1</v>
      </c>
      <c r="G61" s="88">
        <v>140</v>
      </c>
      <c r="H61" s="88">
        <v>6</v>
      </c>
      <c r="I61" s="88">
        <v>60</v>
      </c>
      <c r="J61" s="88">
        <v>4</v>
      </c>
      <c r="K61" s="88">
        <v>0</v>
      </c>
      <c r="L61" s="88">
        <v>115</v>
      </c>
      <c r="M61" s="88">
        <v>7</v>
      </c>
      <c r="N61" s="90">
        <f>F61*G61</f>
        <v>140</v>
      </c>
      <c r="O61" s="90">
        <f>F61*H61</f>
        <v>6</v>
      </c>
      <c r="P61" s="91">
        <f>(I61*F61)/N61</f>
        <v>0.42857142857142855</v>
      </c>
      <c r="Q61" s="92">
        <f>F61*J61</f>
        <v>4</v>
      </c>
      <c r="R61" s="91">
        <f>(Q61*9)/N61</f>
        <v>0.25714285714285712</v>
      </c>
      <c r="S61" s="92">
        <f>F61*K61</f>
        <v>0</v>
      </c>
      <c r="T61" s="90">
        <f>L61*F61</f>
        <v>115</v>
      </c>
      <c r="U61" s="90">
        <f>M61*F61</f>
        <v>7</v>
      </c>
      <c r="V61" s="93">
        <f>(U61*4)/N61</f>
        <v>0.2</v>
      </c>
      <c r="W61" s="94">
        <f>U61/E61</f>
        <v>0.21212121212121213</v>
      </c>
      <c r="X61" s="95">
        <f>IF($D$3="Calories",N61,"")</f>
        <v>140</v>
      </c>
      <c r="Y61" s="95">
        <f>IF($F$3="Grams",O61,IF($F$3="% Calories",P61,""))</f>
        <v>6</v>
      </c>
      <c r="Z61" s="95" t="str">
        <f>IF($G$3="Grams",K61,"")</f>
        <v/>
      </c>
      <c r="AA61" s="95">
        <f>IF($H$3="Grams",Q61,IF($H$3="% Calories",R61,""))</f>
        <v>4</v>
      </c>
      <c r="AB61" s="95" t="str">
        <f>IF($I$3="Milligrams",T61,"")</f>
        <v/>
      </c>
      <c r="AC61" s="95">
        <f>IF($E$3="Grams",U61, IF($E$3="% Calories", V61, IF($E$3="% Weight",W61, "")))</f>
        <v>7</v>
      </c>
      <c r="AD61" s="96">
        <v>1</v>
      </c>
      <c r="AE61" s="66"/>
      <c r="AF61" s="66"/>
    </row>
    <row r="62" spans="1:32" hidden="1">
      <c r="A62" s="87" t="str">
        <f>IF(AND((AC62&lt;=$E$4),(AB62&lt;=$I$4),(AA62&lt;=$H$4),(Z62&lt;=$G$4),(Y62&lt;=$F$4),(X62&lt;=$D$4)),"Compliant","Non-Compliant")</f>
        <v>Non-Compliant</v>
      </c>
      <c r="B62" s="88" t="s">
        <v>91</v>
      </c>
      <c r="C62" s="88" t="s">
        <v>108</v>
      </c>
      <c r="D62" s="88">
        <v>1.17</v>
      </c>
      <c r="E62" s="88">
        <v>33</v>
      </c>
      <c r="F62" s="89">
        <v>1</v>
      </c>
      <c r="G62" s="88">
        <v>140</v>
      </c>
      <c r="H62" s="88">
        <v>6</v>
      </c>
      <c r="I62" s="88">
        <v>60</v>
      </c>
      <c r="J62" s="88">
        <v>3.5</v>
      </c>
      <c r="K62" s="88">
        <v>0</v>
      </c>
      <c r="L62" s="88">
        <v>140</v>
      </c>
      <c r="M62" s="88">
        <v>7</v>
      </c>
      <c r="N62" s="90">
        <f>F62*G62</f>
        <v>140</v>
      </c>
      <c r="O62" s="90">
        <f>F62*H62</f>
        <v>6</v>
      </c>
      <c r="P62" s="91">
        <f>(I62*F62)/N62</f>
        <v>0.42857142857142855</v>
      </c>
      <c r="Q62" s="92">
        <f>F62*J62</f>
        <v>3.5</v>
      </c>
      <c r="R62" s="91">
        <f>(Q62*9)/N62</f>
        <v>0.22500000000000001</v>
      </c>
      <c r="S62" s="92">
        <f>F62*K62</f>
        <v>0</v>
      </c>
      <c r="T62" s="90">
        <f>L62*F62</f>
        <v>140</v>
      </c>
      <c r="U62" s="90">
        <f>M62*F62</f>
        <v>7</v>
      </c>
      <c r="V62" s="93">
        <f>(U62*4)/N62</f>
        <v>0.2</v>
      </c>
      <c r="W62" s="94">
        <f>U62/E62</f>
        <v>0.21212121212121213</v>
      </c>
      <c r="X62" s="95">
        <f>IF($D$3="Calories",N62,"")</f>
        <v>140</v>
      </c>
      <c r="Y62" s="95">
        <f>IF($F$3="Grams",O62,IF($F$3="% Calories",P62,""))</f>
        <v>6</v>
      </c>
      <c r="Z62" s="95" t="str">
        <f>IF($G$3="Grams",K62,"")</f>
        <v/>
      </c>
      <c r="AA62" s="95">
        <f>IF($H$3="Grams",Q62,IF($H$3="% Calories",R62,""))</f>
        <v>3.5</v>
      </c>
      <c r="AB62" s="95" t="str">
        <f>IF($I$3="Milligrams",T62,"")</f>
        <v/>
      </c>
      <c r="AC62" s="95">
        <f>IF($E$3="Grams",U62, IF($E$3="% Calories", V62, IF($E$3="% Weight",W62, "")))</f>
        <v>7</v>
      </c>
      <c r="AD62" s="96">
        <v>1</v>
      </c>
      <c r="AE62" s="66"/>
      <c r="AF62" s="66"/>
    </row>
    <row r="63" spans="1:32">
      <c r="A63" s="87" t="str">
        <f>IF(AND((AC63&lt;=$E$4),(AB63&lt;=$I$4),(AA63&lt;=$H$4),(Z63&lt;=$G$4),(Y63&lt;=$F$4),(X63&lt;=$D$4)),"Compliant","Non-Compliant")</f>
        <v>Compliant</v>
      </c>
      <c r="B63" s="88" t="s">
        <v>91</v>
      </c>
      <c r="C63" s="88" t="s">
        <v>109</v>
      </c>
      <c r="D63" s="88">
        <v>1.35</v>
      </c>
      <c r="E63" s="88">
        <v>38</v>
      </c>
      <c r="F63" s="89">
        <v>1</v>
      </c>
      <c r="G63" s="88">
        <v>130</v>
      </c>
      <c r="H63" s="88">
        <v>3.5</v>
      </c>
      <c r="I63" s="88">
        <v>30</v>
      </c>
      <c r="J63" s="88">
        <v>1</v>
      </c>
      <c r="K63" s="88">
        <v>0</v>
      </c>
      <c r="L63" s="88">
        <v>85</v>
      </c>
      <c r="M63" s="88">
        <v>10</v>
      </c>
      <c r="N63" s="90">
        <f>F63*G63</f>
        <v>130</v>
      </c>
      <c r="O63" s="90">
        <f>F63*H63</f>
        <v>3.5</v>
      </c>
      <c r="P63" s="91">
        <f>(I63*F63)/N63</f>
        <v>0.23076923076923078</v>
      </c>
      <c r="Q63" s="92">
        <f>F63*J63</f>
        <v>1</v>
      </c>
      <c r="R63" s="91">
        <f>(Q63*9)/N63</f>
        <v>6.9230769230769235E-2</v>
      </c>
      <c r="S63" s="92">
        <f>F63*K63</f>
        <v>0</v>
      </c>
      <c r="T63" s="90">
        <f>L63*F63</f>
        <v>85</v>
      </c>
      <c r="U63" s="90">
        <f>M63*F63</f>
        <v>10</v>
      </c>
      <c r="V63" s="93">
        <f>(U63*4)/N63</f>
        <v>0.30769230769230771</v>
      </c>
      <c r="W63" s="94">
        <f>U63/E63</f>
        <v>0.26315789473684209</v>
      </c>
      <c r="X63" s="95">
        <f>IF($D$3="Calories",N63,"")</f>
        <v>130</v>
      </c>
      <c r="Y63" s="95">
        <f>IF($F$3="Grams",O63,IF($F$3="% Calories",P63,""))</f>
        <v>3.5</v>
      </c>
      <c r="Z63" s="95" t="str">
        <f>IF($G$3="Grams",K63,"")</f>
        <v/>
      </c>
      <c r="AA63" s="95">
        <f>IF($H$3="Grams",Q63,IF($H$3="% Calories",R63,""))</f>
        <v>1</v>
      </c>
      <c r="AB63" s="95" t="str">
        <f>IF($I$3="Milligrams",T63,"")</f>
        <v/>
      </c>
      <c r="AC63" s="95">
        <f>IF($E$3="Grams",U63, IF($E$3="% Calories", V63, IF($E$3="% Weight",W63, "")))</f>
        <v>10</v>
      </c>
      <c r="AD63" s="96">
        <v>1</v>
      </c>
      <c r="AE63" s="66"/>
      <c r="AF63" s="66"/>
    </row>
    <row r="64" spans="1:32" hidden="1">
      <c r="A64" s="87" t="str">
        <f>IF(AND((AC64&lt;=$E$4),(AB64&lt;=$I$4),(AA64&lt;=$H$4),(Z64&lt;=$G$4),(Y64&lt;=$F$4),(X64&lt;=$D$4)),"Compliant","Non-Compliant")</f>
        <v>Non-Compliant</v>
      </c>
      <c r="B64" s="88" t="s">
        <v>91</v>
      </c>
      <c r="C64" s="88" t="s">
        <v>110</v>
      </c>
      <c r="D64" s="88">
        <v>1.59</v>
      </c>
      <c r="E64" s="88">
        <v>45</v>
      </c>
      <c r="F64" s="89">
        <v>1</v>
      </c>
      <c r="G64" s="88">
        <v>190</v>
      </c>
      <c r="H64" s="88">
        <v>9</v>
      </c>
      <c r="I64" s="88">
        <v>80</v>
      </c>
      <c r="J64" s="88">
        <v>3</v>
      </c>
      <c r="K64" s="88">
        <v>0</v>
      </c>
      <c r="L64" s="88">
        <v>180</v>
      </c>
      <c r="M64" s="88">
        <v>6</v>
      </c>
      <c r="N64" s="90">
        <f>F64*G64</f>
        <v>190</v>
      </c>
      <c r="O64" s="90">
        <f>F64*H64</f>
        <v>9</v>
      </c>
      <c r="P64" s="91">
        <f>(I64*F64)/N64</f>
        <v>0.42105263157894735</v>
      </c>
      <c r="Q64" s="92">
        <f>F64*J64</f>
        <v>3</v>
      </c>
      <c r="R64" s="91">
        <f>(Q64*9)/N64</f>
        <v>0.14210526315789473</v>
      </c>
      <c r="S64" s="92">
        <f>F64*K64</f>
        <v>0</v>
      </c>
      <c r="T64" s="90">
        <f>L64*F64</f>
        <v>180</v>
      </c>
      <c r="U64" s="90">
        <f>M64*F64</f>
        <v>6</v>
      </c>
      <c r="V64" s="93">
        <f>(U64*4)/N64</f>
        <v>0.12631578947368421</v>
      </c>
      <c r="W64" s="94">
        <f>U64/E64</f>
        <v>0.13333333333333333</v>
      </c>
      <c r="X64" s="95">
        <f>IF($D$3="Calories",N64,"")</f>
        <v>190</v>
      </c>
      <c r="Y64" s="95">
        <f>IF($F$3="Grams",O64,IF($F$3="% Calories",P64,""))</f>
        <v>9</v>
      </c>
      <c r="Z64" s="95" t="str">
        <f>IF($G$3="Grams",K64,"")</f>
        <v/>
      </c>
      <c r="AA64" s="95">
        <f>IF($H$3="Grams",Q64,IF($H$3="% Calories",R64,""))</f>
        <v>3</v>
      </c>
      <c r="AB64" s="95" t="str">
        <f>IF($I$3="Milligrams",T64,"")</f>
        <v/>
      </c>
      <c r="AC64" s="95">
        <f>IF($E$3="Grams",U64, IF($E$3="% Calories", V64, IF($E$3="% Weight",W64, "")))</f>
        <v>6</v>
      </c>
      <c r="AD64" s="96">
        <v>1</v>
      </c>
      <c r="AE64" s="66"/>
      <c r="AF64" s="66"/>
    </row>
    <row r="65" spans="1:32" hidden="1">
      <c r="A65" s="87" t="str">
        <f>IF(AND((AC65&lt;=$E$4),(AB65&lt;=$I$4),(AA65&lt;=$H$4),(Z65&lt;=$G$4),(Y65&lt;=$F$4),(X65&lt;=$D$4)),"Compliant","Non-Compliant")</f>
        <v>Non-Compliant</v>
      </c>
      <c r="B65" s="88" t="s">
        <v>91</v>
      </c>
      <c r="C65" s="88" t="s">
        <v>111</v>
      </c>
      <c r="D65" s="88">
        <v>1.59</v>
      </c>
      <c r="E65" s="88">
        <v>45</v>
      </c>
      <c r="F65" s="89">
        <v>1</v>
      </c>
      <c r="G65" s="88">
        <v>190</v>
      </c>
      <c r="H65" s="88">
        <v>9</v>
      </c>
      <c r="I65" s="88">
        <v>80</v>
      </c>
      <c r="J65" s="88">
        <v>3</v>
      </c>
      <c r="K65" s="88">
        <v>0</v>
      </c>
      <c r="L65" s="88">
        <v>180</v>
      </c>
      <c r="M65" s="88">
        <v>6</v>
      </c>
      <c r="N65" s="90">
        <f>F65*G65</f>
        <v>190</v>
      </c>
      <c r="O65" s="90">
        <f>F65*H65</f>
        <v>9</v>
      </c>
      <c r="P65" s="91">
        <f>(I65*F65)/N65</f>
        <v>0.42105263157894735</v>
      </c>
      <c r="Q65" s="92">
        <f>F65*J65</f>
        <v>3</v>
      </c>
      <c r="R65" s="91">
        <f>(Q65*9)/N65</f>
        <v>0.14210526315789473</v>
      </c>
      <c r="S65" s="92">
        <f>F65*K65</f>
        <v>0</v>
      </c>
      <c r="T65" s="90">
        <f>L65*F65</f>
        <v>180</v>
      </c>
      <c r="U65" s="90">
        <f>M65*F65</f>
        <v>6</v>
      </c>
      <c r="V65" s="93">
        <f>(U65*4)/N65</f>
        <v>0.12631578947368421</v>
      </c>
      <c r="W65" s="94">
        <f>U65/E65</f>
        <v>0.13333333333333333</v>
      </c>
      <c r="X65" s="95">
        <f>IF($D$3="Calories",N65,"")</f>
        <v>190</v>
      </c>
      <c r="Y65" s="95">
        <f>IF($F$3="Grams",O65,IF($F$3="% Calories",P65,""))</f>
        <v>9</v>
      </c>
      <c r="Z65" s="95" t="str">
        <f>IF($G$3="Grams",K65,"")</f>
        <v/>
      </c>
      <c r="AA65" s="95">
        <f>IF($H$3="Grams",Q65,IF($H$3="% Calories",R65,""))</f>
        <v>3</v>
      </c>
      <c r="AB65" s="95" t="str">
        <f>IF($I$3="Milligrams",T65,"")</f>
        <v/>
      </c>
      <c r="AC65" s="95">
        <f>IF($E$3="Grams",U65, IF($E$3="% Calories", V65, IF($E$3="% Weight",W65, "")))</f>
        <v>6</v>
      </c>
      <c r="AD65" s="96">
        <v>1</v>
      </c>
      <c r="AE65" s="66"/>
      <c r="AF65" s="66"/>
    </row>
    <row r="66" spans="1:32">
      <c r="A66" s="87" t="str">
        <f>IF(AND((AC66&lt;=$E$4),(AB66&lt;=$I$4),(AA66&lt;=$H$4),(Z66&lt;=$G$4),(Y66&lt;=$F$4),(X66&lt;=$D$4)),"Compliant","Non-Compliant")</f>
        <v>Compliant</v>
      </c>
      <c r="B66" s="88" t="s">
        <v>91</v>
      </c>
      <c r="C66" s="88" t="s">
        <v>112</v>
      </c>
      <c r="D66" s="88">
        <v>1.59</v>
      </c>
      <c r="E66" s="88">
        <v>45</v>
      </c>
      <c r="F66" s="89">
        <v>1</v>
      </c>
      <c r="G66" s="88">
        <v>170</v>
      </c>
      <c r="H66" s="88">
        <v>7</v>
      </c>
      <c r="I66" s="88">
        <v>60</v>
      </c>
      <c r="J66" s="88">
        <v>2</v>
      </c>
      <c r="K66" s="88">
        <v>0</v>
      </c>
      <c r="L66" s="88">
        <v>160</v>
      </c>
      <c r="M66" s="88">
        <v>9</v>
      </c>
      <c r="N66" s="90">
        <f>F66*G66</f>
        <v>170</v>
      </c>
      <c r="O66" s="90">
        <f>F66*H66</f>
        <v>7</v>
      </c>
      <c r="P66" s="91">
        <f>(I66*F66)/N66</f>
        <v>0.35294117647058826</v>
      </c>
      <c r="Q66" s="92">
        <f>F66*J66</f>
        <v>2</v>
      </c>
      <c r="R66" s="91">
        <f>(Q66*9)/N66</f>
        <v>0.10588235294117647</v>
      </c>
      <c r="S66" s="92">
        <f>F66*K66</f>
        <v>0</v>
      </c>
      <c r="T66" s="90">
        <f>L66*F66</f>
        <v>160</v>
      </c>
      <c r="U66" s="90">
        <f>M66*F66</f>
        <v>9</v>
      </c>
      <c r="V66" s="93">
        <f>(U66*4)/N66</f>
        <v>0.21176470588235294</v>
      </c>
      <c r="W66" s="94">
        <f>U66/E66</f>
        <v>0.2</v>
      </c>
      <c r="X66" s="95">
        <f>IF($D$3="Calories",N66,"")</f>
        <v>170</v>
      </c>
      <c r="Y66" s="95">
        <f>IF($F$3="Grams",O66,IF($F$3="% Calories",P66,""))</f>
        <v>7</v>
      </c>
      <c r="Z66" s="95" t="str">
        <f>IF($G$3="Grams",K66,"")</f>
        <v/>
      </c>
      <c r="AA66" s="95">
        <f>IF($H$3="Grams",Q66,IF($H$3="% Calories",R66,""))</f>
        <v>2</v>
      </c>
      <c r="AB66" s="95" t="str">
        <f>IF($I$3="Milligrams",T66,"")</f>
        <v/>
      </c>
      <c r="AC66" s="95">
        <f>IF($E$3="Grams",U66, IF($E$3="% Calories", V66, IF($E$3="% Weight",W66, "")))</f>
        <v>9</v>
      </c>
      <c r="AD66" s="96">
        <v>1</v>
      </c>
      <c r="AE66" s="66"/>
      <c r="AF66" s="66"/>
    </row>
    <row r="67" spans="1:32" hidden="1">
      <c r="A67" s="87" t="str">
        <f>IF(AND((AC67&lt;=$E$4),(AB67&lt;=$I$4),(AA67&lt;=$H$4),(Z67&lt;=$G$4),(Y67&lt;=$F$4),(X67&lt;=$D$4)),"Compliant","Non-Compliant")</f>
        <v>Non-Compliant</v>
      </c>
      <c r="B67" s="88" t="s">
        <v>91</v>
      </c>
      <c r="C67" s="88" t="s">
        <v>113</v>
      </c>
      <c r="D67" s="88">
        <v>1.1000000000000001</v>
      </c>
      <c r="E67" s="88">
        <v>31</v>
      </c>
      <c r="F67" s="89">
        <v>1</v>
      </c>
      <c r="G67" s="88">
        <v>120</v>
      </c>
      <c r="H67" s="88">
        <v>4.5</v>
      </c>
      <c r="I67" s="88">
        <v>40</v>
      </c>
      <c r="J67" s="88">
        <v>2.5</v>
      </c>
      <c r="K67" s="88">
        <v>0</v>
      </c>
      <c r="L67" s="88">
        <v>120</v>
      </c>
      <c r="M67" s="88">
        <v>10</v>
      </c>
      <c r="N67" s="90">
        <f>F67*G67</f>
        <v>120</v>
      </c>
      <c r="O67" s="90">
        <f>F67*H67</f>
        <v>4.5</v>
      </c>
      <c r="P67" s="91">
        <f>(I67*F67)/N67</f>
        <v>0.33333333333333331</v>
      </c>
      <c r="Q67" s="92">
        <f>F67*J67</f>
        <v>2.5</v>
      </c>
      <c r="R67" s="91">
        <f>(Q67*9)/N67</f>
        <v>0.1875</v>
      </c>
      <c r="S67" s="92">
        <f>F67*K67</f>
        <v>0</v>
      </c>
      <c r="T67" s="90">
        <f>L67*F67</f>
        <v>120</v>
      </c>
      <c r="U67" s="90">
        <f>M67*F67</f>
        <v>10</v>
      </c>
      <c r="V67" s="93">
        <f>(U67*4)/N67</f>
        <v>0.33333333333333331</v>
      </c>
      <c r="W67" s="94">
        <f>U67/E67</f>
        <v>0.32258064516129031</v>
      </c>
      <c r="X67" s="95">
        <f>IF($D$3="Calories",N67,"")</f>
        <v>120</v>
      </c>
      <c r="Y67" s="95">
        <f>IF($F$3="Grams",O67,IF($F$3="% Calories",P67,""))</f>
        <v>4.5</v>
      </c>
      <c r="Z67" s="95" t="str">
        <f>IF($G$3="Grams",K67,"")</f>
        <v/>
      </c>
      <c r="AA67" s="95">
        <f>IF($H$3="Grams",Q67,IF($H$3="% Calories",R67,""))</f>
        <v>2.5</v>
      </c>
      <c r="AB67" s="95" t="str">
        <f>IF($I$3="Milligrams",T67,"")</f>
        <v/>
      </c>
      <c r="AC67" s="95">
        <f>IF($E$3="Grams",U67, IF($E$3="% Calories", V67, IF($E$3="% Weight",W67, "")))</f>
        <v>10</v>
      </c>
      <c r="AD67" s="96">
        <v>1</v>
      </c>
      <c r="AE67" s="66"/>
      <c r="AF67" s="66"/>
    </row>
    <row r="68" spans="1:32" hidden="1">
      <c r="A68" s="87" t="str">
        <f>IF(AND((AC68&lt;=$E$4),(AB68&lt;=$I$4),(AA68&lt;=$H$4),(Z68&lt;=$G$4),(Y68&lt;=$F$4),(X68&lt;=$D$4)),"Compliant","Non-Compliant")</f>
        <v>Non-Compliant</v>
      </c>
      <c r="B68" s="88" t="s">
        <v>91</v>
      </c>
      <c r="C68" s="88" t="s">
        <v>114</v>
      </c>
      <c r="D68" s="88">
        <v>1.1000000000000001</v>
      </c>
      <c r="E68" s="88">
        <v>31</v>
      </c>
      <c r="F68" s="89">
        <v>1</v>
      </c>
      <c r="G68" s="88">
        <v>120</v>
      </c>
      <c r="H68" s="88">
        <v>4.5</v>
      </c>
      <c r="I68" s="88">
        <v>40</v>
      </c>
      <c r="J68" s="88">
        <v>2.5</v>
      </c>
      <c r="K68" s="88">
        <v>0</v>
      </c>
      <c r="L68" s="88">
        <v>130</v>
      </c>
      <c r="M68" s="88">
        <v>10</v>
      </c>
      <c r="N68" s="90">
        <f>F68*G68</f>
        <v>120</v>
      </c>
      <c r="O68" s="90">
        <f>F68*H68</f>
        <v>4.5</v>
      </c>
      <c r="P68" s="91">
        <f>(I68*F68)/N68</f>
        <v>0.33333333333333331</v>
      </c>
      <c r="Q68" s="92">
        <f>F68*J68</f>
        <v>2.5</v>
      </c>
      <c r="R68" s="91">
        <f>(Q68*9)/N68</f>
        <v>0.1875</v>
      </c>
      <c r="S68" s="92">
        <f>F68*K68</f>
        <v>0</v>
      </c>
      <c r="T68" s="90">
        <f>L68*F68</f>
        <v>130</v>
      </c>
      <c r="U68" s="90">
        <f>M68*F68</f>
        <v>10</v>
      </c>
      <c r="V68" s="93">
        <f>(U68*4)/N68</f>
        <v>0.33333333333333331</v>
      </c>
      <c r="W68" s="94">
        <f>U68/E68</f>
        <v>0.32258064516129031</v>
      </c>
      <c r="X68" s="95">
        <f>IF($D$3="Calories",N68,"")</f>
        <v>120</v>
      </c>
      <c r="Y68" s="95">
        <f>IF($F$3="Grams",O68,IF($F$3="% Calories",P68,""))</f>
        <v>4.5</v>
      </c>
      <c r="Z68" s="95" t="str">
        <f>IF($G$3="Grams",K68,"")</f>
        <v/>
      </c>
      <c r="AA68" s="95">
        <f>IF($H$3="Grams",Q68,IF($H$3="% Calories",R68,""))</f>
        <v>2.5</v>
      </c>
      <c r="AB68" s="95" t="str">
        <f>IF($I$3="Milligrams",T68,"")</f>
        <v/>
      </c>
      <c r="AC68" s="95">
        <f>IF($E$3="Grams",U68, IF($E$3="% Calories", V68, IF($E$3="% Weight",W68, "")))</f>
        <v>10</v>
      </c>
      <c r="AD68" s="96">
        <v>1</v>
      </c>
      <c r="AE68" s="66"/>
      <c r="AF68" s="66"/>
    </row>
    <row r="69" spans="1:32">
      <c r="A69" s="87" t="str">
        <f>IF(AND((AC69&lt;=$E$4),(AB69&lt;=$I$4),(AA69&lt;=$H$4),(Z69&lt;=$G$4),(Y69&lt;=$F$4),(X69&lt;=$D$4)),"Compliant","Non-Compliant")</f>
        <v>Compliant</v>
      </c>
      <c r="B69" s="88" t="s">
        <v>91</v>
      </c>
      <c r="C69" s="88" t="s">
        <v>115</v>
      </c>
      <c r="D69" s="88">
        <v>1.1000000000000001</v>
      </c>
      <c r="E69" s="88">
        <v>31</v>
      </c>
      <c r="F69" s="89">
        <v>1</v>
      </c>
      <c r="G69" s="88">
        <v>120</v>
      </c>
      <c r="H69" s="88">
        <v>4</v>
      </c>
      <c r="I69" s="88">
        <v>35</v>
      </c>
      <c r="J69" s="88">
        <v>0</v>
      </c>
      <c r="K69" s="88">
        <v>0</v>
      </c>
      <c r="L69" s="88">
        <v>95</v>
      </c>
      <c r="M69" s="88">
        <v>8</v>
      </c>
      <c r="N69" s="90">
        <f>F69*G69</f>
        <v>120</v>
      </c>
      <c r="O69" s="90">
        <f>F69*H69</f>
        <v>4</v>
      </c>
      <c r="P69" s="91">
        <f>(I69*F69)/N69</f>
        <v>0.29166666666666669</v>
      </c>
      <c r="Q69" s="92">
        <f>F69*J69</f>
        <v>0</v>
      </c>
      <c r="R69" s="91">
        <f>(Q69*9)/N69</f>
        <v>0</v>
      </c>
      <c r="S69" s="92">
        <f>F69*K69</f>
        <v>0</v>
      </c>
      <c r="T69" s="90">
        <f>L69*F69</f>
        <v>95</v>
      </c>
      <c r="U69" s="90">
        <f>M69*F69</f>
        <v>8</v>
      </c>
      <c r="V69" s="93">
        <f>(U69*4)/N69</f>
        <v>0.26666666666666666</v>
      </c>
      <c r="W69" s="94">
        <f>U69/E69</f>
        <v>0.25806451612903225</v>
      </c>
      <c r="X69" s="95">
        <f>IF($D$3="Calories",N69,"")</f>
        <v>120</v>
      </c>
      <c r="Y69" s="95">
        <f>IF($F$3="Grams",O69,IF($F$3="% Calories",P69,""))</f>
        <v>4</v>
      </c>
      <c r="Z69" s="95" t="str">
        <f>IF($G$3="Grams",K69,"")</f>
        <v/>
      </c>
      <c r="AA69" s="95">
        <f>IF($H$3="Grams",Q69,IF($H$3="% Calories",R69,""))</f>
        <v>0</v>
      </c>
      <c r="AB69" s="95" t="str">
        <f>IF($I$3="Milligrams",T69,"")</f>
        <v/>
      </c>
      <c r="AC69" s="95">
        <f>IF($E$3="Grams",U69, IF($E$3="% Calories", V69, IF($E$3="% Weight",W69, "")))</f>
        <v>8</v>
      </c>
      <c r="AD69" s="96">
        <v>1</v>
      </c>
      <c r="AE69" s="66"/>
      <c r="AF69" s="66"/>
    </row>
    <row r="70" spans="1:32">
      <c r="A70" s="87" t="str">
        <f>IF(AND((AC70&lt;=$E$4),(AB70&lt;=$I$4),(AA70&lt;=$H$4),(Z70&lt;=$G$4),(Y70&lt;=$F$4),(X70&lt;=$D$4)),"Compliant","Non-Compliant")</f>
        <v>Compliant</v>
      </c>
      <c r="B70" s="88" t="s">
        <v>91</v>
      </c>
      <c r="C70" s="88" t="s">
        <v>116</v>
      </c>
      <c r="D70" s="88">
        <v>1.42</v>
      </c>
      <c r="E70" s="88">
        <v>40</v>
      </c>
      <c r="F70" s="89">
        <v>1</v>
      </c>
      <c r="G70" s="88">
        <v>150</v>
      </c>
      <c r="H70" s="88">
        <v>5</v>
      </c>
      <c r="I70" s="88">
        <v>45</v>
      </c>
      <c r="J70" s="88">
        <v>1.5</v>
      </c>
      <c r="K70" s="88">
        <v>0</v>
      </c>
      <c r="L70" s="88">
        <v>85</v>
      </c>
      <c r="M70" s="88">
        <v>8</v>
      </c>
      <c r="N70" s="90">
        <f>F70*G70</f>
        <v>150</v>
      </c>
      <c r="O70" s="90">
        <f>F70*H70</f>
        <v>5</v>
      </c>
      <c r="P70" s="91">
        <f>(I70*F70)/N70</f>
        <v>0.3</v>
      </c>
      <c r="Q70" s="92">
        <f>F70*J70</f>
        <v>1.5</v>
      </c>
      <c r="R70" s="91">
        <f>(Q70*9)/N70</f>
        <v>0.09</v>
      </c>
      <c r="S70" s="92">
        <f>F70*K70</f>
        <v>0</v>
      </c>
      <c r="T70" s="90">
        <f>L70*F70</f>
        <v>85</v>
      </c>
      <c r="U70" s="90">
        <f>M70*F70</f>
        <v>8</v>
      </c>
      <c r="V70" s="93">
        <f>(U70*4)/N70</f>
        <v>0.21333333333333335</v>
      </c>
      <c r="W70" s="94">
        <f>U70/E70</f>
        <v>0.2</v>
      </c>
      <c r="X70" s="95">
        <f>IF($D$3="Calories",N70,"")</f>
        <v>150</v>
      </c>
      <c r="Y70" s="95">
        <f>IF($F$3="Grams",O70,IF($F$3="% Calories",P70,""))</f>
        <v>5</v>
      </c>
      <c r="Z70" s="95" t="str">
        <f>IF($G$3="Grams",K70,"")</f>
        <v/>
      </c>
      <c r="AA70" s="95">
        <f>IF($H$3="Grams",Q70,IF($H$3="% Calories",R70,""))</f>
        <v>1.5</v>
      </c>
      <c r="AB70" s="95" t="str">
        <f>IF($I$3="Milligrams",T70,"")</f>
        <v/>
      </c>
      <c r="AC70" s="95">
        <f>IF($E$3="Grams",U70, IF($E$3="% Calories", V70, IF($E$3="% Weight",W70, "")))</f>
        <v>8</v>
      </c>
      <c r="AD70" s="96">
        <v>1</v>
      </c>
      <c r="AE70" s="66"/>
      <c r="AF70" s="66"/>
    </row>
    <row r="71" spans="1:32">
      <c r="A71" s="87" t="str">
        <f>IF(AND((AC71&lt;=$E$4),(AB71&lt;=$I$4),(AA71&lt;=$H$4),(Z71&lt;=$G$4),(Y71&lt;=$F$4),(X71&lt;=$D$4)),"Compliant","Non-Compliant")</f>
        <v>Compliant</v>
      </c>
      <c r="B71" s="88" t="s">
        <v>91</v>
      </c>
      <c r="C71" s="88" t="s">
        <v>117</v>
      </c>
      <c r="D71" s="88">
        <v>1.42</v>
      </c>
      <c r="E71" s="88">
        <v>40</v>
      </c>
      <c r="F71" s="89">
        <v>1</v>
      </c>
      <c r="G71" s="88">
        <v>150</v>
      </c>
      <c r="H71" s="88">
        <v>5</v>
      </c>
      <c r="I71" s="88">
        <v>45</v>
      </c>
      <c r="J71" s="88">
        <v>1.5</v>
      </c>
      <c r="K71" s="88">
        <v>0</v>
      </c>
      <c r="L71" s="88">
        <v>90</v>
      </c>
      <c r="M71" s="88">
        <v>9</v>
      </c>
      <c r="N71" s="90">
        <f>F71*G71</f>
        <v>150</v>
      </c>
      <c r="O71" s="90">
        <f>F71*H71</f>
        <v>5</v>
      </c>
      <c r="P71" s="91">
        <f>(I71*F71)/N71</f>
        <v>0.3</v>
      </c>
      <c r="Q71" s="92">
        <f>F71*J71</f>
        <v>1.5</v>
      </c>
      <c r="R71" s="91">
        <f>(Q71*9)/N71</f>
        <v>0.09</v>
      </c>
      <c r="S71" s="92">
        <f>F71*K71</f>
        <v>0</v>
      </c>
      <c r="T71" s="90">
        <f>L71*F71</f>
        <v>90</v>
      </c>
      <c r="U71" s="90">
        <f>M71*F71</f>
        <v>9</v>
      </c>
      <c r="V71" s="93">
        <f>(U71*4)/N71</f>
        <v>0.24</v>
      </c>
      <c r="W71" s="94">
        <f>U71/E71</f>
        <v>0.22500000000000001</v>
      </c>
      <c r="X71" s="95">
        <f>IF($D$3="Calories",N71,"")</f>
        <v>150</v>
      </c>
      <c r="Y71" s="95">
        <f>IF($F$3="Grams",O71,IF($F$3="% Calories",P71,""))</f>
        <v>5</v>
      </c>
      <c r="Z71" s="95" t="str">
        <f>IF($G$3="Grams",K71,"")</f>
        <v/>
      </c>
      <c r="AA71" s="95">
        <f>IF($H$3="Grams",Q71,IF($H$3="% Calories",R71,""))</f>
        <v>1.5</v>
      </c>
      <c r="AB71" s="95" t="str">
        <f>IF($I$3="Milligrams",T71,"")</f>
        <v/>
      </c>
      <c r="AC71" s="95">
        <f>IF($E$3="Grams",U71, IF($E$3="% Calories", V71, IF($E$3="% Weight",W71, "")))</f>
        <v>9</v>
      </c>
      <c r="AD71" s="96">
        <v>1</v>
      </c>
      <c r="AE71" s="66"/>
      <c r="AF71" s="66"/>
    </row>
    <row r="72" spans="1:32" hidden="1">
      <c r="A72" s="87" t="str">
        <f>IF(AND((AC72&lt;=$E$4),(AB72&lt;=$I$4),(AA72&lt;=$H$4),(Z72&lt;=$G$4),(Y72&lt;=$F$4),(X72&lt;=$D$4)),"Compliant","Non-Compliant")</f>
        <v>Non-Compliant</v>
      </c>
      <c r="B72" s="97" t="s">
        <v>118</v>
      </c>
      <c r="C72" s="97" t="s">
        <v>119</v>
      </c>
      <c r="D72" s="98">
        <v>1.3</v>
      </c>
      <c r="E72" s="99">
        <v>37</v>
      </c>
      <c r="F72" s="89">
        <v>1</v>
      </c>
      <c r="G72" s="99">
        <v>150</v>
      </c>
      <c r="H72" s="100">
        <v>3.5</v>
      </c>
      <c r="I72" s="99">
        <v>35</v>
      </c>
      <c r="J72" s="99">
        <v>0</v>
      </c>
      <c r="K72" s="99">
        <v>0</v>
      </c>
      <c r="L72" s="99">
        <v>125</v>
      </c>
      <c r="M72" s="99">
        <v>12</v>
      </c>
      <c r="N72" s="90">
        <f>F72*G72</f>
        <v>150</v>
      </c>
      <c r="O72" s="90">
        <f>F72*H72</f>
        <v>3.5</v>
      </c>
      <c r="P72" s="91">
        <f>(I72*F72)/N72</f>
        <v>0.23333333333333334</v>
      </c>
      <c r="Q72" s="92">
        <f>F72*J72</f>
        <v>0</v>
      </c>
      <c r="R72" s="91">
        <f>(Q72*9)/N72</f>
        <v>0</v>
      </c>
      <c r="S72" s="92">
        <f>F72*K72</f>
        <v>0</v>
      </c>
      <c r="T72" s="90">
        <f>L72*F72</f>
        <v>125</v>
      </c>
      <c r="U72" s="90">
        <f>M72*F72</f>
        <v>12</v>
      </c>
      <c r="V72" s="93">
        <f>(U72*4)/N72</f>
        <v>0.32</v>
      </c>
      <c r="W72" s="94">
        <f>U72/E72</f>
        <v>0.32432432432432434</v>
      </c>
      <c r="X72" s="95">
        <f>IF($D$3="Calories",N72,"")</f>
        <v>150</v>
      </c>
      <c r="Y72" s="95">
        <f>IF($F$3="Grams",O72,IF($F$3="% Calories",P72,""))</f>
        <v>3.5</v>
      </c>
      <c r="Z72" s="95" t="str">
        <f>IF($G$3="Grams",K72,"")</f>
        <v/>
      </c>
      <c r="AA72" s="95">
        <f>IF($H$3="Grams",Q72,IF($H$3="% Calories",R72,""))</f>
        <v>0</v>
      </c>
      <c r="AB72" s="95" t="str">
        <f>IF($I$3="Milligrams",T72,"")</f>
        <v/>
      </c>
      <c r="AC72" s="95">
        <f>IF($E$3="Grams",U72, IF($E$3="% Calories", V72, IF($E$3="% Weight",W72, "")))</f>
        <v>12</v>
      </c>
      <c r="AD72" s="101">
        <v>1</v>
      </c>
      <c r="AE72" s="66"/>
      <c r="AF72" s="66"/>
    </row>
    <row r="73" spans="1:32" hidden="1">
      <c r="A73" s="87" t="str">
        <f>IF(AND((AC73&lt;=$E$4),(AB73&lt;=$I$4),(AA73&lt;=$H$4),(Z73&lt;=$G$4),(Y73&lt;=$F$4),(X73&lt;=$D$4)),"Compliant","Non-Compliant")</f>
        <v>Non-Compliant</v>
      </c>
      <c r="B73" s="97" t="s">
        <v>118</v>
      </c>
      <c r="C73" s="97" t="s">
        <v>120</v>
      </c>
      <c r="D73" s="98">
        <v>1.3</v>
      </c>
      <c r="E73" s="99">
        <v>37</v>
      </c>
      <c r="F73" s="89">
        <v>1</v>
      </c>
      <c r="G73" s="99">
        <v>150</v>
      </c>
      <c r="H73" s="100">
        <v>3.5</v>
      </c>
      <c r="I73" s="99">
        <v>35</v>
      </c>
      <c r="J73" s="99">
        <v>0</v>
      </c>
      <c r="K73" s="99">
        <v>0</v>
      </c>
      <c r="L73" s="99">
        <v>140</v>
      </c>
      <c r="M73" s="99">
        <v>12</v>
      </c>
      <c r="N73" s="90">
        <f>F73*G73</f>
        <v>150</v>
      </c>
      <c r="O73" s="90">
        <f>F73*H73</f>
        <v>3.5</v>
      </c>
      <c r="P73" s="91">
        <f>(I73*F73)/N73</f>
        <v>0.23333333333333334</v>
      </c>
      <c r="Q73" s="92">
        <f>F73*J73</f>
        <v>0</v>
      </c>
      <c r="R73" s="91">
        <f>(Q73*9)/N73</f>
        <v>0</v>
      </c>
      <c r="S73" s="92">
        <f>F73*K73</f>
        <v>0</v>
      </c>
      <c r="T73" s="90">
        <f>L73*F73</f>
        <v>140</v>
      </c>
      <c r="U73" s="90">
        <f>M73*F73</f>
        <v>12</v>
      </c>
      <c r="V73" s="93">
        <f>(U73*4)/N73</f>
        <v>0.32</v>
      </c>
      <c r="W73" s="94">
        <f>U73/E73</f>
        <v>0.32432432432432434</v>
      </c>
      <c r="X73" s="95">
        <f>IF($D$3="Calories",N73,"")</f>
        <v>150</v>
      </c>
      <c r="Y73" s="95">
        <f>IF($F$3="Grams",O73,IF($F$3="% Calories",P73,""))</f>
        <v>3.5</v>
      </c>
      <c r="Z73" s="95" t="str">
        <f>IF($G$3="Grams",K73,"")</f>
        <v/>
      </c>
      <c r="AA73" s="95">
        <f>IF($H$3="Grams",Q73,IF($H$3="% Calories",R73,""))</f>
        <v>0</v>
      </c>
      <c r="AB73" s="95" t="str">
        <f>IF($I$3="Milligrams",T73,"")</f>
        <v/>
      </c>
      <c r="AC73" s="95">
        <f>IF($E$3="Grams",U73, IF($E$3="% Calories", V73, IF($E$3="% Weight",W73, "")))</f>
        <v>12</v>
      </c>
      <c r="AD73" s="101">
        <v>1</v>
      </c>
      <c r="AE73" s="66"/>
      <c r="AF73" s="66"/>
    </row>
    <row r="74" spans="1:32" hidden="1">
      <c r="A74" s="87" t="str">
        <f>IF(AND((AC74&lt;=$E$4),(AB74&lt;=$I$4),(AA74&lt;=$H$4),(Z74&lt;=$G$4),(Y74&lt;=$F$4),(X74&lt;=$D$4)),"Compliant","Non-Compliant")</f>
        <v>Non-Compliant</v>
      </c>
      <c r="B74" s="97" t="s">
        <v>121</v>
      </c>
      <c r="C74" s="97" t="s">
        <v>122</v>
      </c>
      <c r="D74" s="98">
        <v>1.5</v>
      </c>
      <c r="E74" s="99">
        <v>42</v>
      </c>
      <c r="F74" s="89">
        <v>1</v>
      </c>
      <c r="G74" s="99">
        <v>210</v>
      </c>
      <c r="H74" s="99">
        <v>9</v>
      </c>
      <c r="I74" s="99">
        <v>90</v>
      </c>
      <c r="J74" s="99">
        <v>1</v>
      </c>
      <c r="K74" s="99">
        <v>0</v>
      </c>
      <c r="L74" s="99">
        <v>210</v>
      </c>
      <c r="M74" s="99">
        <v>0</v>
      </c>
      <c r="N74" s="90">
        <f>F74*G74</f>
        <v>210</v>
      </c>
      <c r="O74" s="90">
        <f>F74*H74</f>
        <v>9</v>
      </c>
      <c r="P74" s="91">
        <f>(I74*F74)/N74</f>
        <v>0.42857142857142855</v>
      </c>
      <c r="Q74" s="92">
        <f>F74*J74</f>
        <v>1</v>
      </c>
      <c r="R74" s="91">
        <f>(Q74*9)/N74</f>
        <v>4.2857142857142858E-2</v>
      </c>
      <c r="S74" s="92">
        <f>F74*K74</f>
        <v>0</v>
      </c>
      <c r="T74" s="90">
        <f>L74*F74</f>
        <v>210</v>
      </c>
      <c r="U74" s="90">
        <f>M74*F74</f>
        <v>0</v>
      </c>
      <c r="V74" s="93">
        <f>(U74*4)/N74</f>
        <v>0</v>
      </c>
      <c r="W74" s="94">
        <f>U74/E74</f>
        <v>0</v>
      </c>
      <c r="X74" s="95">
        <f>IF($D$3="Calories",N74,"")</f>
        <v>210</v>
      </c>
      <c r="Y74" s="95">
        <f>IF($F$3="Grams",O74,IF($F$3="% Calories",P74,""))</f>
        <v>9</v>
      </c>
      <c r="Z74" s="95" t="str">
        <f>IF($G$3="Grams",K74,"")</f>
        <v/>
      </c>
      <c r="AA74" s="95">
        <f>IF($H$3="Grams",Q74,IF($H$3="% Calories",R74,""))</f>
        <v>1</v>
      </c>
      <c r="AB74" s="95" t="str">
        <f>IF($I$3="Milligrams",T74,"")</f>
        <v/>
      </c>
      <c r="AC74" s="95">
        <f>IF($E$3="Grams",U74, IF($E$3="% Calories", V74, IF($E$3="% Weight",W74, "")))</f>
        <v>0</v>
      </c>
      <c r="AD74" s="101">
        <v>1</v>
      </c>
      <c r="AE74" s="66"/>
      <c r="AF74" s="66"/>
    </row>
    <row r="75" spans="1:32" hidden="1">
      <c r="A75" s="87" t="str">
        <f>IF(AND((AC75&lt;=$E$4),(AB75&lt;=$I$4),(AA75&lt;=$H$4),(Z75&lt;=$G$4),(Y75&lt;=$F$4),(X75&lt;=$D$4)),"Compliant","Non-Compliant")</f>
        <v>Non-Compliant</v>
      </c>
      <c r="B75" s="97" t="s">
        <v>121</v>
      </c>
      <c r="C75" s="97" t="s">
        <v>123</v>
      </c>
      <c r="D75" s="98">
        <v>1.5</v>
      </c>
      <c r="E75" s="99">
        <v>42</v>
      </c>
      <c r="F75" s="89">
        <v>1</v>
      </c>
      <c r="G75" s="99">
        <v>210</v>
      </c>
      <c r="H75" s="99">
        <v>9</v>
      </c>
      <c r="I75" s="99">
        <v>90</v>
      </c>
      <c r="J75" s="99">
        <v>1</v>
      </c>
      <c r="K75" s="99">
        <v>0</v>
      </c>
      <c r="L75" s="99">
        <v>120</v>
      </c>
      <c r="M75" s="99">
        <v>2</v>
      </c>
      <c r="N75" s="90">
        <f>F75*G75</f>
        <v>210</v>
      </c>
      <c r="O75" s="90">
        <f>F75*H75</f>
        <v>9</v>
      </c>
      <c r="P75" s="91">
        <f>(I75*F75)/N75</f>
        <v>0.42857142857142855</v>
      </c>
      <c r="Q75" s="92">
        <f>F75*J75</f>
        <v>1</v>
      </c>
      <c r="R75" s="91">
        <f>(Q75*9)/N75</f>
        <v>4.2857142857142858E-2</v>
      </c>
      <c r="S75" s="92">
        <f>F75*K75</f>
        <v>0</v>
      </c>
      <c r="T75" s="90">
        <f>L75*F75</f>
        <v>120</v>
      </c>
      <c r="U75" s="90">
        <f>M75*F75</f>
        <v>2</v>
      </c>
      <c r="V75" s="93">
        <f>(U75*4)/N75</f>
        <v>3.8095238095238099E-2</v>
      </c>
      <c r="W75" s="94">
        <f>U75/E75</f>
        <v>4.7619047619047616E-2</v>
      </c>
      <c r="X75" s="95">
        <f>IF($D$3="Calories",N75,"")</f>
        <v>210</v>
      </c>
      <c r="Y75" s="95">
        <f>IF($F$3="Grams",O75,IF($F$3="% Calories",P75,""))</f>
        <v>9</v>
      </c>
      <c r="Z75" s="95" t="str">
        <f>IF($G$3="Grams",K75,"")</f>
        <v/>
      </c>
      <c r="AA75" s="95">
        <f>IF($H$3="Grams",Q75,IF($H$3="% Calories",R75,""))</f>
        <v>1</v>
      </c>
      <c r="AB75" s="95" t="str">
        <f>IF($I$3="Milligrams",T75,"")</f>
        <v/>
      </c>
      <c r="AC75" s="95">
        <f>IF($E$3="Grams",U75, IF($E$3="% Calories", V75, IF($E$3="% Weight",W75, "")))</f>
        <v>2</v>
      </c>
      <c r="AD75" s="101">
        <v>1</v>
      </c>
      <c r="AE75" s="66"/>
      <c r="AF75" s="66"/>
    </row>
    <row r="76" spans="1:32" hidden="1">
      <c r="A76" s="87" t="str">
        <f>IF(AND((AC76&lt;=$E$4),(AB76&lt;=$I$4),(AA76&lt;=$H$4),(Z76&lt;=$G$4),(Y76&lt;=$F$4),(X76&lt;=$D$4)),"Compliant","Non-Compliant")</f>
        <v>Non-Compliant</v>
      </c>
      <c r="B76" s="97" t="s">
        <v>121</v>
      </c>
      <c r="C76" s="97" t="s">
        <v>124</v>
      </c>
      <c r="D76" s="98">
        <v>1.5</v>
      </c>
      <c r="E76" s="99">
        <v>43</v>
      </c>
      <c r="F76" s="89">
        <v>1</v>
      </c>
      <c r="G76" s="99">
        <v>210</v>
      </c>
      <c r="H76" s="99">
        <v>9</v>
      </c>
      <c r="I76" s="99">
        <v>90</v>
      </c>
      <c r="J76" s="99">
        <v>1</v>
      </c>
      <c r="K76" s="99">
        <v>0</v>
      </c>
      <c r="L76" s="99">
        <v>210</v>
      </c>
      <c r="M76" s="99">
        <v>0</v>
      </c>
      <c r="N76" s="90">
        <f>F76*G76</f>
        <v>210</v>
      </c>
      <c r="O76" s="90">
        <f>F76*H76</f>
        <v>9</v>
      </c>
      <c r="P76" s="91">
        <f>(I76*F76)/N76</f>
        <v>0.42857142857142855</v>
      </c>
      <c r="Q76" s="92">
        <f>F76*J76</f>
        <v>1</v>
      </c>
      <c r="R76" s="91">
        <f>(Q76*9)/N76</f>
        <v>4.2857142857142858E-2</v>
      </c>
      <c r="S76" s="92">
        <f>F76*K76</f>
        <v>0</v>
      </c>
      <c r="T76" s="90">
        <f>L76*F76</f>
        <v>210</v>
      </c>
      <c r="U76" s="90">
        <f>M76*F76</f>
        <v>0</v>
      </c>
      <c r="V76" s="93">
        <f>(U76*4)/N76</f>
        <v>0</v>
      </c>
      <c r="W76" s="94">
        <f>U76/E76</f>
        <v>0</v>
      </c>
      <c r="X76" s="95">
        <f>IF($D$3="Calories",N76,"")</f>
        <v>210</v>
      </c>
      <c r="Y76" s="95">
        <f>IF($F$3="Grams",O76,IF($F$3="% Calories",P76,""))</f>
        <v>9</v>
      </c>
      <c r="Z76" s="95" t="str">
        <f>IF($G$3="Grams",K76,"")</f>
        <v/>
      </c>
      <c r="AA76" s="95">
        <f>IF($H$3="Grams",Q76,IF($H$3="% Calories",R76,""))</f>
        <v>1</v>
      </c>
      <c r="AB76" s="95" t="str">
        <f>IF($I$3="Milligrams",T76,"")</f>
        <v/>
      </c>
      <c r="AC76" s="95">
        <f>IF($E$3="Grams",U76, IF($E$3="% Calories", V76, IF($E$3="% Weight",W76, "")))</f>
        <v>0</v>
      </c>
      <c r="AD76" s="101">
        <v>1</v>
      </c>
      <c r="AE76" s="66"/>
      <c r="AF76" s="66"/>
    </row>
    <row r="77" spans="1:32" hidden="1">
      <c r="A77" s="87" t="str">
        <f>IF(AND((AC77&lt;=$E$4),(AB77&lt;=$I$4),(AA77&lt;=$H$4),(Z77&lt;=$G$4),(Y77&lt;=$F$4),(X77&lt;=$D$4)),"Compliant","Non-Compliant")</f>
        <v>Non-Compliant</v>
      </c>
      <c r="B77" s="97" t="s">
        <v>121</v>
      </c>
      <c r="C77" s="97" t="s">
        <v>125</v>
      </c>
      <c r="D77" s="98">
        <v>1.5</v>
      </c>
      <c r="E77" s="99">
        <v>42</v>
      </c>
      <c r="F77" s="89">
        <v>1</v>
      </c>
      <c r="G77" s="99">
        <v>210</v>
      </c>
      <c r="H77" s="99">
        <v>9</v>
      </c>
      <c r="I77" s="99">
        <v>90</v>
      </c>
      <c r="J77" s="99">
        <v>1</v>
      </c>
      <c r="K77" s="99">
        <v>0</v>
      </c>
      <c r="L77" s="99">
        <v>120</v>
      </c>
      <c r="M77" s="99">
        <v>3</v>
      </c>
      <c r="N77" s="90">
        <f>F77*G77</f>
        <v>210</v>
      </c>
      <c r="O77" s="90">
        <f>F77*H77</f>
        <v>9</v>
      </c>
      <c r="P77" s="91">
        <f>(I77*F77)/N77</f>
        <v>0.42857142857142855</v>
      </c>
      <c r="Q77" s="92">
        <f>F77*J77</f>
        <v>1</v>
      </c>
      <c r="R77" s="91">
        <f>(Q77*9)/N77</f>
        <v>4.2857142857142858E-2</v>
      </c>
      <c r="S77" s="92">
        <f>F77*K77</f>
        <v>0</v>
      </c>
      <c r="T77" s="90">
        <f>L77*F77</f>
        <v>120</v>
      </c>
      <c r="U77" s="90">
        <f>M77*F77</f>
        <v>3</v>
      </c>
      <c r="V77" s="93">
        <f>(U77*4)/N77</f>
        <v>5.7142857142857141E-2</v>
      </c>
      <c r="W77" s="94">
        <f>U77/E77</f>
        <v>7.1428571428571425E-2</v>
      </c>
      <c r="X77" s="95">
        <f>IF($D$3="Calories",N77,"")</f>
        <v>210</v>
      </c>
      <c r="Y77" s="95">
        <f>IF($F$3="Grams",O77,IF($F$3="% Calories",P77,""))</f>
        <v>9</v>
      </c>
      <c r="Z77" s="95" t="str">
        <f>IF($G$3="Grams",K77,"")</f>
        <v/>
      </c>
      <c r="AA77" s="95">
        <f>IF($H$3="Grams",Q77,IF($H$3="% Calories",R77,""))</f>
        <v>1</v>
      </c>
      <c r="AB77" s="95" t="str">
        <f>IF($I$3="Milligrams",T77,"")</f>
        <v/>
      </c>
      <c r="AC77" s="95">
        <f>IF($E$3="Grams",U77, IF($E$3="% Calories", V77, IF($E$3="% Weight",W77, "")))</f>
        <v>3</v>
      </c>
      <c r="AD77" s="101">
        <v>1</v>
      </c>
      <c r="AE77" s="66"/>
      <c r="AF77" s="66"/>
    </row>
    <row r="78" spans="1:32">
      <c r="A78" s="87" t="str">
        <f>IF(AND((AC78&lt;=$E$4),(AB78&lt;=$I$4),(AA78&lt;=$H$4),(Z78&lt;=$G$4),(Y78&lt;=$F$4),(X78&lt;=$D$4)),"Compliant","Non-Compliant")</f>
        <v>Compliant</v>
      </c>
      <c r="B78" s="88" t="s">
        <v>126</v>
      </c>
      <c r="C78" s="88" t="s">
        <v>127</v>
      </c>
      <c r="D78" s="89">
        <f>7/8</f>
        <v>0.875</v>
      </c>
      <c r="E78" s="88">
        <v>24.8</v>
      </c>
      <c r="F78" s="89">
        <f>E78/28</f>
        <v>0.88571428571428579</v>
      </c>
      <c r="G78" s="88">
        <v>120</v>
      </c>
      <c r="H78" s="88">
        <v>3</v>
      </c>
      <c r="I78" s="88">
        <v>30</v>
      </c>
      <c r="J78" s="88">
        <v>0</v>
      </c>
      <c r="K78" s="88">
        <v>0</v>
      </c>
      <c r="L78" s="88">
        <v>135</v>
      </c>
      <c r="M78" s="88">
        <v>1</v>
      </c>
      <c r="N78" s="90">
        <f>F78*G78</f>
        <v>106.28571428571429</v>
      </c>
      <c r="O78" s="90">
        <f>F78*H78</f>
        <v>2.6571428571428575</v>
      </c>
      <c r="P78" s="91">
        <f>(I78*F78)/N78</f>
        <v>0.25</v>
      </c>
      <c r="Q78" s="92">
        <f>F78*J78</f>
        <v>0</v>
      </c>
      <c r="R78" s="91">
        <f>(Q78*9)/N78</f>
        <v>0</v>
      </c>
      <c r="S78" s="92">
        <f>F78*K78</f>
        <v>0</v>
      </c>
      <c r="T78" s="90">
        <f>L78*F78</f>
        <v>119.57142857142858</v>
      </c>
      <c r="U78" s="90">
        <f>M78*F78</f>
        <v>0.88571428571428579</v>
      </c>
      <c r="V78" s="93">
        <f>(U78*4)/N78</f>
        <v>3.3333333333333333E-2</v>
      </c>
      <c r="W78" s="94">
        <f>U78/E78</f>
        <v>3.5714285714285719E-2</v>
      </c>
      <c r="X78" s="95">
        <f>IF($D$3="Calories",N78,"")</f>
        <v>106.28571428571429</v>
      </c>
      <c r="Y78" s="95">
        <f>IF($F$3="Grams",O78,IF($F$3="% Calories",P78,""))</f>
        <v>2.6571428571428575</v>
      </c>
      <c r="Z78" s="95" t="str">
        <f>IF($G$3="Grams",K78,"")</f>
        <v/>
      </c>
      <c r="AA78" s="95">
        <f>IF($H$3="Grams",Q78,IF($H$3="% Calories",R78,""))</f>
        <v>0</v>
      </c>
      <c r="AB78" s="95" t="str">
        <f>IF($I$3="Milligrams",T78,"")</f>
        <v/>
      </c>
      <c r="AC78" s="95">
        <f>IF($E$3="Grams",U78, IF($E$3="% Calories", V78, IF($E$3="% Weight",W78, "")))</f>
        <v>0.88571428571428579</v>
      </c>
      <c r="AD78" s="96">
        <v>1</v>
      </c>
      <c r="AE78" s="66"/>
      <c r="AF78" s="66"/>
    </row>
    <row r="79" spans="1:32">
      <c r="A79" s="87" t="str">
        <f>IF(AND((AC79&lt;=$E$4),(AB79&lt;=$I$4),(AA79&lt;=$H$4),(Z79&lt;=$G$4),(Y79&lt;=$F$4),(X79&lt;=$D$4)),"Compliant","Non-Compliant")</f>
        <v>Compliant</v>
      </c>
      <c r="B79" s="97" t="s">
        <v>128</v>
      </c>
      <c r="C79" s="97" t="s">
        <v>129</v>
      </c>
      <c r="D79" s="98">
        <v>0.88</v>
      </c>
      <c r="E79" s="99">
        <v>25</v>
      </c>
      <c r="F79" s="89">
        <v>1</v>
      </c>
      <c r="G79" s="99">
        <v>120</v>
      </c>
      <c r="H79" s="100">
        <v>4.5</v>
      </c>
      <c r="I79" s="99">
        <v>120</v>
      </c>
      <c r="J79" s="100">
        <v>0.5</v>
      </c>
      <c r="K79" s="99">
        <v>0</v>
      </c>
      <c r="L79" s="99">
        <v>200</v>
      </c>
      <c r="M79" s="97">
        <v>0.4</v>
      </c>
      <c r="N79" s="90">
        <f>F79*G79</f>
        <v>120</v>
      </c>
      <c r="O79" s="90">
        <f>F79*H79</f>
        <v>4.5</v>
      </c>
      <c r="P79" s="91">
        <f>(I79*F79)/N79</f>
        <v>1</v>
      </c>
      <c r="Q79" s="92">
        <f>F79*J79</f>
        <v>0.5</v>
      </c>
      <c r="R79" s="91">
        <f>(Q79*9)/N79</f>
        <v>3.7499999999999999E-2</v>
      </c>
      <c r="S79" s="92">
        <f>F79*K79</f>
        <v>0</v>
      </c>
      <c r="T79" s="90">
        <f>L79*F79</f>
        <v>200</v>
      </c>
      <c r="U79" s="90">
        <f>M79*F79</f>
        <v>0.4</v>
      </c>
      <c r="V79" s="93">
        <f>(U79*4)/N79</f>
        <v>1.3333333333333334E-2</v>
      </c>
      <c r="W79" s="94">
        <f>U79/E79</f>
        <v>1.6E-2</v>
      </c>
      <c r="X79" s="95">
        <f>IF($D$3="Calories",N79,"")</f>
        <v>120</v>
      </c>
      <c r="Y79" s="95">
        <f>IF($F$3="Grams",O79,IF($F$3="% Calories",P79,""))</f>
        <v>4.5</v>
      </c>
      <c r="Z79" s="95" t="str">
        <f>IF($G$3="Grams",K79,"")</f>
        <v/>
      </c>
      <c r="AA79" s="95">
        <f>IF($H$3="Grams",Q79,IF($H$3="% Calories",R79,""))</f>
        <v>0.5</v>
      </c>
      <c r="AB79" s="95" t="str">
        <f>IF($I$3="Milligrams",T79,"")</f>
        <v/>
      </c>
      <c r="AC79" s="95">
        <f>IF($E$3="Grams",U79, IF($E$3="% Calories", V79, IF($E$3="% Weight",W79, "")))</f>
        <v>0.4</v>
      </c>
      <c r="AD79" s="101">
        <v>1</v>
      </c>
      <c r="AE79" s="66"/>
      <c r="AF79" s="66"/>
    </row>
    <row r="80" spans="1:32">
      <c r="A80" s="87" t="str">
        <f>IF(AND((AC80&lt;=$E$4),(AB80&lt;=$I$4),(AA80&lt;=$H$4),(Z80&lt;=$G$4),(Y80&lt;=$F$4),(X80&lt;=$D$4)),"Compliant","Non-Compliant")</f>
        <v>Compliant</v>
      </c>
      <c r="B80" s="97" t="s">
        <v>128</v>
      </c>
      <c r="C80" s="97" t="s">
        <v>130</v>
      </c>
      <c r="D80" s="98">
        <v>0.88</v>
      </c>
      <c r="E80" s="99">
        <v>25</v>
      </c>
      <c r="F80" s="89">
        <v>1</v>
      </c>
      <c r="G80" s="99">
        <v>120</v>
      </c>
      <c r="H80" s="100">
        <v>4.5</v>
      </c>
      <c r="I80" s="99">
        <v>120</v>
      </c>
      <c r="J80" s="100">
        <v>0.5</v>
      </c>
      <c r="K80" s="99">
        <v>0</v>
      </c>
      <c r="L80" s="99">
        <v>190</v>
      </c>
      <c r="M80" s="99">
        <v>0</v>
      </c>
      <c r="N80" s="90">
        <f>F80*G80</f>
        <v>120</v>
      </c>
      <c r="O80" s="90">
        <f>F80*H80</f>
        <v>4.5</v>
      </c>
      <c r="P80" s="91">
        <f>(I80*F80)/N80</f>
        <v>1</v>
      </c>
      <c r="Q80" s="92">
        <f>F80*J80</f>
        <v>0.5</v>
      </c>
      <c r="R80" s="91">
        <f>(Q80*9)/N80</f>
        <v>3.7499999999999999E-2</v>
      </c>
      <c r="S80" s="92">
        <f>F80*K80</f>
        <v>0</v>
      </c>
      <c r="T80" s="90">
        <f>L80*F80</f>
        <v>190</v>
      </c>
      <c r="U80" s="90">
        <f>M80*F80</f>
        <v>0</v>
      </c>
      <c r="V80" s="93">
        <f>(U80*4)/N80</f>
        <v>0</v>
      </c>
      <c r="W80" s="94">
        <f>U80/E80</f>
        <v>0</v>
      </c>
      <c r="X80" s="95">
        <f>IF($D$3="Calories",N80,"")</f>
        <v>120</v>
      </c>
      <c r="Y80" s="95">
        <f>IF($F$3="Grams",O80,IF($F$3="% Calories",P80,""))</f>
        <v>4.5</v>
      </c>
      <c r="Z80" s="95" t="str">
        <f>IF($G$3="Grams",K80,"")</f>
        <v/>
      </c>
      <c r="AA80" s="95">
        <f>IF($H$3="Grams",Q80,IF($H$3="% Calories",R80,""))</f>
        <v>0.5</v>
      </c>
      <c r="AB80" s="95" t="str">
        <f>IF($I$3="Milligrams",T80,"")</f>
        <v/>
      </c>
      <c r="AC80" s="95">
        <f>IF($E$3="Grams",U80, IF($E$3="% Calories", V80, IF($E$3="% Weight",W80, "")))</f>
        <v>0</v>
      </c>
      <c r="AD80" s="101">
        <v>1</v>
      </c>
      <c r="AE80" s="66"/>
      <c r="AF80" s="66"/>
    </row>
    <row r="81" spans="1:32">
      <c r="A81" s="87" t="str">
        <f>IF(AND((AC81&lt;=$E$4),(AB81&lt;=$I$4),(AA81&lt;=$H$4),(Z81&lt;=$G$4),(Y81&lt;=$F$4),(X81&lt;=$D$4)),"Compliant","Non-Compliant")</f>
        <v>Compliant</v>
      </c>
      <c r="B81" s="97" t="s">
        <v>128</v>
      </c>
      <c r="C81" s="97" t="s">
        <v>131</v>
      </c>
      <c r="D81" s="98">
        <v>0.75</v>
      </c>
      <c r="E81" s="99">
        <v>21</v>
      </c>
      <c r="F81" s="89">
        <v>1</v>
      </c>
      <c r="G81" s="99">
        <v>90</v>
      </c>
      <c r="H81" s="99">
        <v>3</v>
      </c>
      <c r="I81" s="99">
        <v>90</v>
      </c>
      <c r="J81" s="100">
        <v>0.5</v>
      </c>
      <c r="K81" s="99">
        <v>0</v>
      </c>
      <c r="L81" s="99">
        <v>170</v>
      </c>
      <c r="M81" s="97">
        <v>0.4</v>
      </c>
      <c r="N81" s="90">
        <f>F81*G81</f>
        <v>90</v>
      </c>
      <c r="O81" s="90">
        <f>F81*H81</f>
        <v>3</v>
      </c>
      <c r="P81" s="91">
        <f>(I81*F81)/N81</f>
        <v>1</v>
      </c>
      <c r="Q81" s="92">
        <f>F81*J81</f>
        <v>0.5</v>
      </c>
      <c r="R81" s="91">
        <f>(Q81*9)/N81</f>
        <v>0.05</v>
      </c>
      <c r="S81" s="92">
        <f>F81*K81</f>
        <v>0</v>
      </c>
      <c r="T81" s="90">
        <f>L81*F81</f>
        <v>170</v>
      </c>
      <c r="U81" s="90">
        <f>M81*F81</f>
        <v>0.4</v>
      </c>
      <c r="V81" s="93">
        <f>(U81*4)/N81</f>
        <v>1.7777777777777778E-2</v>
      </c>
      <c r="W81" s="94">
        <f>U81/E81</f>
        <v>1.9047619047619049E-2</v>
      </c>
      <c r="X81" s="95">
        <f>IF($D$3="Calories",N81,"")</f>
        <v>90</v>
      </c>
      <c r="Y81" s="95">
        <f>IF($F$3="Grams",O81,IF($F$3="% Calories",P81,""))</f>
        <v>3</v>
      </c>
      <c r="Z81" s="95" t="str">
        <f>IF($G$3="Grams",K81,"")</f>
        <v/>
      </c>
      <c r="AA81" s="95">
        <f>IF($H$3="Grams",Q81,IF($H$3="% Calories",R81,""))</f>
        <v>0.5</v>
      </c>
      <c r="AB81" s="95" t="str">
        <f>IF($I$3="Milligrams",T81,"")</f>
        <v/>
      </c>
      <c r="AC81" s="95">
        <f>IF($E$3="Grams",U81, IF($E$3="% Calories", V81, IF($E$3="% Weight",W81, "")))</f>
        <v>0.4</v>
      </c>
      <c r="AD81" s="101">
        <v>1</v>
      </c>
      <c r="AE81" s="66"/>
      <c r="AF81" s="66"/>
    </row>
    <row r="82" spans="1:32">
      <c r="A82" s="87" t="str">
        <f>IF(AND((AC82&lt;=$E$4),(AB82&lt;=$I$4),(AA82&lt;=$H$4),(Z82&lt;=$G$4),(Y82&lt;=$F$4),(X82&lt;=$D$4)),"Compliant","Non-Compliant")</f>
        <v>Compliant</v>
      </c>
      <c r="B82" s="97" t="s">
        <v>128</v>
      </c>
      <c r="C82" s="97" t="s">
        <v>132</v>
      </c>
      <c r="D82" s="98">
        <v>0.88</v>
      </c>
      <c r="E82" s="99">
        <v>25</v>
      </c>
      <c r="F82" s="89">
        <v>1</v>
      </c>
      <c r="G82" s="99">
        <v>110</v>
      </c>
      <c r="H82" s="100">
        <v>2.5</v>
      </c>
      <c r="I82" s="99">
        <v>110</v>
      </c>
      <c r="J82" s="99">
        <v>0</v>
      </c>
      <c r="K82" s="99">
        <v>0</v>
      </c>
      <c r="L82" s="99">
        <v>190</v>
      </c>
      <c r="M82" s="99">
        <v>2</v>
      </c>
      <c r="N82" s="90">
        <f>F82*G82</f>
        <v>110</v>
      </c>
      <c r="O82" s="90">
        <f>F82*H82</f>
        <v>2.5</v>
      </c>
      <c r="P82" s="91">
        <f>(I82*F82)/N82</f>
        <v>1</v>
      </c>
      <c r="Q82" s="92">
        <f>F82*J82</f>
        <v>0</v>
      </c>
      <c r="R82" s="91">
        <f>(Q82*9)/N82</f>
        <v>0</v>
      </c>
      <c r="S82" s="92">
        <f>F82*K82</f>
        <v>0</v>
      </c>
      <c r="T82" s="90">
        <f>L82*F82</f>
        <v>190</v>
      </c>
      <c r="U82" s="90">
        <f>M82*F82</f>
        <v>2</v>
      </c>
      <c r="V82" s="93">
        <f>(U82*4)/N82</f>
        <v>7.2727272727272724E-2</v>
      </c>
      <c r="W82" s="94">
        <f>U82/E82</f>
        <v>0.08</v>
      </c>
      <c r="X82" s="95">
        <f>IF($D$3="Calories",N82,"")</f>
        <v>110</v>
      </c>
      <c r="Y82" s="95">
        <f>IF($F$3="Grams",O82,IF($F$3="% Calories",P82,""))</f>
        <v>2.5</v>
      </c>
      <c r="Z82" s="95" t="str">
        <f>IF($G$3="Grams",K82,"")</f>
        <v/>
      </c>
      <c r="AA82" s="95">
        <f>IF($H$3="Grams",Q82,IF($H$3="% Calories",R82,""))</f>
        <v>0</v>
      </c>
      <c r="AB82" s="95" t="str">
        <f>IF($I$3="Milligrams",T82,"")</f>
        <v/>
      </c>
      <c r="AC82" s="95">
        <f>IF($E$3="Grams",U82, IF($E$3="% Calories", V82, IF($E$3="% Weight",W82, "")))</f>
        <v>2</v>
      </c>
      <c r="AD82" s="101">
        <v>1</v>
      </c>
      <c r="AE82" s="66"/>
      <c r="AF82" s="66"/>
    </row>
    <row r="83" spans="1:32">
      <c r="A83" s="87" t="str">
        <f>IF(AND((AC83&lt;=$E$4),(AB83&lt;=$I$4),(AA83&lt;=$H$4),(Z83&lt;=$G$4),(Y83&lt;=$F$4),(X83&lt;=$D$4)),"Compliant","Non-Compliant")</f>
        <v>Compliant</v>
      </c>
      <c r="B83" s="97" t="s">
        <v>128</v>
      </c>
      <c r="C83" s="97" t="s">
        <v>132</v>
      </c>
      <c r="D83" s="102">
        <v>1.125</v>
      </c>
      <c r="E83" s="99">
        <v>32</v>
      </c>
      <c r="F83" s="89">
        <v>1</v>
      </c>
      <c r="G83" s="99">
        <v>140</v>
      </c>
      <c r="H83" s="100">
        <v>3.5</v>
      </c>
      <c r="I83" s="99">
        <v>31</v>
      </c>
      <c r="J83" s="100">
        <v>0.5</v>
      </c>
      <c r="K83" s="99">
        <v>0</v>
      </c>
      <c r="L83" s="99">
        <v>220</v>
      </c>
      <c r="M83" s="99">
        <v>4</v>
      </c>
      <c r="N83" s="90">
        <f>F83*G83</f>
        <v>140</v>
      </c>
      <c r="O83" s="90">
        <f>F83*H83</f>
        <v>3.5</v>
      </c>
      <c r="P83" s="91">
        <f>(I83*F83)/N83</f>
        <v>0.22142857142857142</v>
      </c>
      <c r="Q83" s="92">
        <f>F83*J83</f>
        <v>0.5</v>
      </c>
      <c r="R83" s="91">
        <f>(Q83*9)/N83</f>
        <v>3.214285714285714E-2</v>
      </c>
      <c r="S83" s="92">
        <f>F83*K83</f>
        <v>0</v>
      </c>
      <c r="T83" s="90">
        <f>L83*F83</f>
        <v>220</v>
      </c>
      <c r="U83" s="90">
        <f>M83*F83</f>
        <v>4</v>
      </c>
      <c r="V83" s="93">
        <f>(U83*4)/N83</f>
        <v>0.11428571428571428</v>
      </c>
      <c r="W83" s="94">
        <f>U83/E83</f>
        <v>0.125</v>
      </c>
      <c r="X83" s="95">
        <f>IF($D$3="Calories",N83,"")</f>
        <v>140</v>
      </c>
      <c r="Y83" s="95">
        <f>IF($F$3="Grams",O83,IF($F$3="% Calories",P83,""))</f>
        <v>3.5</v>
      </c>
      <c r="Z83" s="95" t="str">
        <f>IF($G$3="Grams",K83,"")</f>
        <v/>
      </c>
      <c r="AA83" s="95">
        <f>IF($H$3="Grams",Q83,IF($H$3="% Calories",R83,""))</f>
        <v>0.5</v>
      </c>
      <c r="AB83" s="95" t="str">
        <f>IF($I$3="Milligrams",T83,"")</f>
        <v/>
      </c>
      <c r="AC83" s="95">
        <f>IF($E$3="Grams",U83, IF($E$3="% Calories", V83, IF($E$3="% Weight",W83, "")))</f>
        <v>4</v>
      </c>
      <c r="AD83" s="101">
        <v>1</v>
      </c>
      <c r="AE83" s="66"/>
      <c r="AF83" s="66"/>
    </row>
    <row r="84" spans="1:32">
      <c r="A84" s="87" t="str">
        <f>IF(AND((AC84&lt;=$E$4),(AB84&lt;=$I$4),(AA84&lt;=$H$4),(Z84&lt;=$G$4),(Y84&lt;=$F$4),(X84&lt;=$D$4)),"Compliant","Non-Compliant")</f>
        <v>Compliant</v>
      </c>
      <c r="B84" s="97" t="s">
        <v>128</v>
      </c>
      <c r="C84" s="97" t="s">
        <v>133</v>
      </c>
      <c r="D84" s="98">
        <v>0.88</v>
      </c>
      <c r="E84" s="99">
        <v>25</v>
      </c>
      <c r="F84" s="89">
        <v>1</v>
      </c>
      <c r="G84" s="99">
        <v>100</v>
      </c>
      <c r="H84" s="100">
        <v>1.5</v>
      </c>
      <c r="I84" s="99">
        <v>100</v>
      </c>
      <c r="J84" s="99">
        <v>0</v>
      </c>
      <c r="K84" s="99">
        <v>0</v>
      </c>
      <c r="L84" s="99">
        <v>115</v>
      </c>
      <c r="M84" s="99">
        <v>2</v>
      </c>
      <c r="N84" s="90">
        <f>F84*G84</f>
        <v>100</v>
      </c>
      <c r="O84" s="90">
        <f>F84*H84</f>
        <v>1.5</v>
      </c>
      <c r="P84" s="91">
        <f>(I84*F84)/N84</f>
        <v>1</v>
      </c>
      <c r="Q84" s="92">
        <f>F84*J84</f>
        <v>0</v>
      </c>
      <c r="R84" s="91">
        <f>(Q84*9)/N84</f>
        <v>0</v>
      </c>
      <c r="S84" s="92">
        <f>F84*K84</f>
        <v>0</v>
      </c>
      <c r="T84" s="90">
        <f>L84*F84</f>
        <v>115</v>
      </c>
      <c r="U84" s="90">
        <f>M84*F84</f>
        <v>2</v>
      </c>
      <c r="V84" s="93">
        <f>(U84*4)/N84</f>
        <v>0.08</v>
      </c>
      <c r="W84" s="94">
        <f>U84/E84</f>
        <v>0.08</v>
      </c>
      <c r="X84" s="95">
        <f>IF($D$3="Calories",N84,"")</f>
        <v>100</v>
      </c>
      <c r="Y84" s="95">
        <f>IF($F$3="Grams",O84,IF($F$3="% Calories",P84,""))</f>
        <v>1.5</v>
      </c>
      <c r="Z84" s="95" t="str">
        <f>IF($G$3="Grams",K84,"")</f>
        <v/>
      </c>
      <c r="AA84" s="95">
        <f>IF($H$3="Grams",Q84,IF($H$3="% Calories",R84,""))</f>
        <v>0</v>
      </c>
      <c r="AB84" s="95" t="str">
        <f>IF($I$3="Milligrams",T84,"")</f>
        <v/>
      </c>
      <c r="AC84" s="95">
        <f>IF($E$3="Grams",U84, IF($E$3="% Calories", V84, IF($E$3="% Weight",W84, "")))</f>
        <v>2</v>
      </c>
      <c r="AD84" s="101">
        <v>1</v>
      </c>
      <c r="AE84" s="66"/>
      <c r="AF84" s="66"/>
    </row>
    <row r="85" spans="1:32">
      <c r="A85" s="87" t="str">
        <f>IF(AND((AC85&lt;=$E$4),(AB85&lt;=$I$4),(AA85&lt;=$H$4),(Z85&lt;=$G$4),(Y85&lt;=$F$4),(X85&lt;=$D$4)),"Compliant","Non-Compliant")</f>
        <v>Compliant</v>
      </c>
      <c r="B85" s="97" t="s">
        <v>128</v>
      </c>
      <c r="C85" s="97" t="s">
        <v>134</v>
      </c>
      <c r="D85" s="102">
        <v>1.125</v>
      </c>
      <c r="E85" s="99">
        <v>32</v>
      </c>
      <c r="F85" s="89">
        <v>1</v>
      </c>
      <c r="G85" s="99">
        <v>130</v>
      </c>
      <c r="H85" s="99">
        <v>2</v>
      </c>
      <c r="I85" s="99">
        <v>20</v>
      </c>
      <c r="J85" s="99">
        <v>0</v>
      </c>
      <c r="K85" s="99">
        <v>0</v>
      </c>
      <c r="L85" s="99">
        <v>150</v>
      </c>
      <c r="M85" s="99">
        <v>2</v>
      </c>
      <c r="N85" s="90">
        <f>F85*G85</f>
        <v>130</v>
      </c>
      <c r="O85" s="90">
        <f>F85*H85</f>
        <v>2</v>
      </c>
      <c r="P85" s="91">
        <f>(I85*F85)/N85</f>
        <v>0.15384615384615385</v>
      </c>
      <c r="Q85" s="92">
        <f>F85*J85</f>
        <v>0</v>
      </c>
      <c r="R85" s="91">
        <f>(Q85*9)/N85</f>
        <v>0</v>
      </c>
      <c r="S85" s="92">
        <f>F85*K85</f>
        <v>0</v>
      </c>
      <c r="T85" s="90">
        <f>L85*F85</f>
        <v>150</v>
      </c>
      <c r="U85" s="90">
        <f>M85*F85</f>
        <v>2</v>
      </c>
      <c r="V85" s="93">
        <f>(U85*4)/N85</f>
        <v>6.1538461538461542E-2</v>
      </c>
      <c r="W85" s="94">
        <f>U85/E85</f>
        <v>6.25E-2</v>
      </c>
      <c r="X85" s="95">
        <f>IF($D$3="Calories",N85,"")</f>
        <v>130</v>
      </c>
      <c r="Y85" s="95">
        <f>IF($F$3="Grams",O85,IF($F$3="% Calories",P85,""))</f>
        <v>2</v>
      </c>
      <c r="Z85" s="95" t="str">
        <f>IF($G$3="Grams",K85,"")</f>
        <v/>
      </c>
      <c r="AA85" s="95">
        <f>IF($H$3="Grams",Q85,IF($H$3="% Calories",R85,""))</f>
        <v>0</v>
      </c>
      <c r="AB85" s="95" t="str">
        <f>IF($I$3="Milligrams",T85,"")</f>
        <v/>
      </c>
      <c r="AC85" s="95">
        <f>IF($E$3="Grams",U85, IF($E$3="% Calories", V85, IF($E$3="% Weight",W85, "")))</f>
        <v>2</v>
      </c>
      <c r="AD85" s="101">
        <v>1</v>
      </c>
      <c r="AE85" s="66"/>
      <c r="AF85" s="66"/>
    </row>
    <row r="86" spans="1:32">
      <c r="A86" s="87" t="str">
        <f>IF(AND((AC86&lt;=$E$4),(AB86&lt;=$I$4),(AA86&lt;=$H$4),(Z86&lt;=$G$4),(Y86&lt;=$F$4),(X86&lt;=$D$4)),"Compliant","Non-Compliant")</f>
        <v>Compliant</v>
      </c>
      <c r="B86" s="97" t="s">
        <v>128</v>
      </c>
      <c r="C86" s="97" t="s">
        <v>135</v>
      </c>
      <c r="D86" s="98">
        <v>0.88</v>
      </c>
      <c r="E86" s="99">
        <v>25</v>
      </c>
      <c r="F86" s="89">
        <v>1</v>
      </c>
      <c r="G86" s="99">
        <v>110</v>
      </c>
      <c r="H86" s="99">
        <v>3</v>
      </c>
      <c r="I86" s="99">
        <v>110</v>
      </c>
      <c r="J86" s="99">
        <v>0</v>
      </c>
      <c r="K86" s="99">
        <v>0</v>
      </c>
      <c r="L86" s="99">
        <v>190</v>
      </c>
      <c r="M86" s="99">
        <v>3</v>
      </c>
      <c r="N86" s="90">
        <f>F86*G86</f>
        <v>110</v>
      </c>
      <c r="O86" s="90">
        <f>F86*H86</f>
        <v>3</v>
      </c>
      <c r="P86" s="91">
        <f>(I86*F86)/N86</f>
        <v>1</v>
      </c>
      <c r="Q86" s="92">
        <f>F86*J86</f>
        <v>0</v>
      </c>
      <c r="R86" s="91">
        <f>(Q86*9)/N86</f>
        <v>0</v>
      </c>
      <c r="S86" s="92">
        <f>F86*K86</f>
        <v>0</v>
      </c>
      <c r="T86" s="90">
        <f>L86*F86</f>
        <v>190</v>
      </c>
      <c r="U86" s="90">
        <f>M86*F86</f>
        <v>3</v>
      </c>
      <c r="V86" s="93">
        <f>(U86*4)/N86</f>
        <v>0.10909090909090909</v>
      </c>
      <c r="W86" s="94">
        <f>U86/E86</f>
        <v>0.12</v>
      </c>
      <c r="X86" s="95">
        <f>IF($D$3="Calories",N86,"")</f>
        <v>110</v>
      </c>
      <c r="Y86" s="95">
        <f>IF($F$3="Grams",O86,IF($F$3="% Calories",P86,""))</f>
        <v>3</v>
      </c>
      <c r="Z86" s="95" t="str">
        <f>IF($G$3="Grams",K86,"")</f>
        <v/>
      </c>
      <c r="AA86" s="95">
        <f>IF($H$3="Grams",Q86,IF($H$3="% Calories",R86,""))</f>
        <v>0</v>
      </c>
      <c r="AB86" s="95" t="str">
        <f>IF($I$3="Milligrams",T86,"")</f>
        <v/>
      </c>
      <c r="AC86" s="95">
        <f>IF($E$3="Grams",U86, IF($E$3="% Calories", V86, IF($E$3="% Weight",W86, "")))</f>
        <v>3</v>
      </c>
      <c r="AD86" s="101">
        <v>1</v>
      </c>
      <c r="AE86" s="66"/>
      <c r="AF86" s="66"/>
    </row>
    <row r="87" spans="1:32">
      <c r="A87" s="87" t="str">
        <f>IF(AND((AC87&lt;=$E$4),(AB87&lt;=$I$4),(AA87&lt;=$H$4),(Z87&lt;=$G$4),(Y87&lt;=$F$4),(X87&lt;=$D$4)),"Compliant","Non-Compliant")</f>
        <v>Compliant</v>
      </c>
      <c r="B87" s="97" t="s">
        <v>128</v>
      </c>
      <c r="C87" s="97" t="s">
        <v>136</v>
      </c>
      <c r="D87" s="102">
        <v>1.125</v>
      </c>
      <c r="E87" s="99">
        <v>32</v>
      </c>
      <c r="F87" s="89">
        <v>1</v>
      </c>
      <c r="G87" s="99">
        <v>130</v>
      </c>
      <c r="H87" s="100">
        <v>3.5</v>
      </c>
      <c r="I87" s="99">
        <v>28</v>
      </c>
      <c r="J87" s="100">
        <v>0.5</v>
      </c>
      <c r="K87" s="99">
        <v>0</v>
      </c>
      <c r="L87" s="99">
        <v>190</v>
      </c>
      <c r="M87" s="99">
        <v>4</v>
      </c>
      <c r="N87" s="90">
        <f>F87*G87</f>
        <v>130</v>
      </c>
      <c r="O87" s="90">
        <f>F87*H87</f>
        <v>3.5</v>
      </c>
      <c r="P87" s="91">
        <f>(I87*F87)/N87</f>
        <v>0.2153846153846154</v>
      </c>
      <c r="Q87" s="92">
        <f>F87*J87</f>
        <v>0.5</v>
      </c>
      <c r="R87" s="91">
        <f>(Q87*9)/N87</f>
        <v>3.4615384615384617E-2</v>
      </c>
      <c r="S87" s="92">
        <f>F87*K87</f>
        <v>0</v>
      </c>
      <c r="T87" s="90">
        <f>L87*F87</f>
        <v>190</v>
      </c>
      <c r="U87" s="90">
        <f>M87*F87</f>
        <v>4</v>
      </c>
      <c r="V87" s="93">
        <f>(U87*4)/N87</f>
        <v>0.12307692307692308</v>
      </c>
      <c r="W87" s="94">
        <f>U87/E87</f>
        <v>0.125</v>
      </c>
      <c r="X87" s="95">
        <f>IF($D$3="Calories",N87,"")</f>
        <v>130</v>
      </c>
      <c r="Y87" s="95">
        <f>IF($F$3="Grams",O87,IF($F$3="% Calories",P87,""))</f>
        <v>3.5</v>
      </c>
      <c r="Z87" s="95" t="str">
        <f>IF($G$3="Grams",K87,"")</f>
        <v/>
      </c>
      <c r="AA87" s="95">
        <f>IF($H$3="Grams",Q87,IF($H$3="% Calories",R87,""))</f>
        <v>0.5</v>
      </c>
      <c r="AB87" s="95" t="str">
        <f>IF($I$3="Milligrams",T87,"")</f>
        <v/>
      </c>
      <c r="AC87" s="95">
        <f>IF($E$3="Grams",U87, IF($E$3="% Calories", V87, IF($E$3="% Weight",W87, "")))</f>
        <v>4</v>
      </c>
      <c r="AD87" s="101">
        <v>1</v>
      </c>
      <c r="AE87" s="66"/>
      <c r="AF87" s="66"/>
    </row>
    <row r="88" spans="1:32">
      <c r="A88" s="87" t="str">
        <f>IF(AND((AC88&lt;=$E$4),(AB88&lt;=$I$4),(AA88&lt;=$H$4),(Z88&lt;=$G$4),(Y88&lt;=$F$4),(X88&lt;=$D$4)),"Compliant","Non-Compliant")</f>
        <v>Compliant</v>
      </c>
      <c r="B88" s="97" t="s">
        <v>128</v>
      </c>
      <c r="C88" s="97" t="s">
        <v>137</v>
      </c>
      <c r="D88" s="98">
        <v>1</v>
      </c>
      <c r="E88" s="99">
        <v>28</v>
      </c>
      <c r="F88" s="89">
        <v>1</v>
      </c>
      <c r="G88" s="99">
        <v>120</v>
      </c>
      <c r="H88" s="99">
        <v>3</v>
      </c>
      <c r="I88" s="99">
        <v>30</v>
      </c>
      <c r="J88" s="100">
        <v>0.5</v>
      </c>
      <c r="K88" s="99">
        <v>0</v>
      </c>
      <c r="L88" s="99">
        <v>160</v>
      </c>
      <c r="M88" s="99">
        <v>2</v>
      </c>
      <c r="N88" s="90">
        <f>F88*G88</f>
        <v>120</v>
      </c>
      <c r="O88" s="90">
        <f>F88*H88</f>
        <v>3</v>
      </c>
      <c r="P88" s="91">
        <f>(I88*F88)/N88</f>
        <v>0.25</v>
      </c>
      <c r="Q88" s="92">
        <f>F88*J88</f>
        <v>0.5</v>
      </c>
      <c r="R88" s="91">
        <f>(Q88*9)/N88</f>
        <v>3.7499999999999999E-2</v>
      </c>
      <c r="S88" s="92">
        <f>F88*K88</f>
        <v>0</v>
      </c>
      <c r="T88" s="90">
        <f>L88*F88</f>
        <v>160</v>
      </c>
      <c r="U88" s="90">
        <f>M88*F88</f>
        <v>2</v>
      </c>
      <c r="V88" s="93">
        <f>(U88*4)/N88</f>
        <v>6.6666666666666666E-2</v>
      </c>
      <c r="W88" s="94">
        <f>U88/E88</f>
        <v>7.1428571428571425E-2</v>
      </c>
      <c r="X88" s="95">
        <f>IF($D$3="Calories",N88,"")</f>
        <v>120</v>
      </c>
      <c r="Y88" s="95">
        <f>IF($F$3="Grams",O88,IF($F$3="% Calories",P88,""))</f>
        <v>3</v>
      </c>
      <c r="Z88" s="95" t="str">
        <f>IF($G$3="Grams",K88,"")</f>
        <v/>
      </c>
      <c r="AA88" s="95">
        <f>IF($H$3="Grams",Q88,IF($H$3="% Calories",R88,""))</f>
        <v>0.5</v>
      </c>
      <c r="AB88" s="95" t="str">
        <f>IF($I$3="Milligrams",T88,"")</f>
        <v/>
      </c>
      <c r="AC88" s="95">
        <f>IF($E$3="Grams",U88, IF($E$3="% Calories", V88, IF($E$3="% Weight",W88, "")))</f>
        <v>2</v>
      </c>
      <c r="AD88" s="101">
        <v>1</v>
      </c>
      <c r="AE88" s="66"/>
      <c r="AF88" s="66"/>
    </row>
    <row r="89" spans="1:32">
      <c r="A89" s="87" t="str">
        <f>IF(AND((AC89&lt;=$E$4),(AB89&lt;=$I$4),(AA89&lt;=$H$4),(Z89&lt;=$G$4),(Y89&lt;=$F$4),(X89&lt;=$D$4)),"Compliant","Non-Compliant")</f>
        <v>Compliant</v>
      </c>
      <c r="B89" s="97" t="s">
        <v>128</v>
      </c>
      <c r="C89" s="97" t="s">
        <v>138</v>
      </c>
      <c r="D89" s="98">
        <v>0.88</v>
      </c>
      <c r="E89" s="99">
        <v>25</v>
      </c>
      <c r="F89" s="89">
        <v>1</v>
      </c>
      <c r="G89" s="99">
        <v>110</v>
      </c>
      <c r="H89" s="100">
        <v>2.5</v>
      </c>
      <c r="I89" s="99">
        <v>110</v>
      </c>
      <c r="J89" s="99">
        <v>0</v>
      </c>
      <c r="K89" s="99">
        <v>0</v>
      </c>
      <c r="L89" s="99">
        <v>125</v>
      </c>
      <c r="M89" s="99">
        <v>0</v>
      </c>
      <c r="N89" s="90">
        <f>F89*G89</f>
        <v>110</v>
      </c>
      <c r="O89" s="90">
        <f>F89*H89</f>
        <v>2.5</v>
      </c>
      <c r="P89" s="91">
        <f>(I89*F89)/N89</f>
        <v>1</v>
      </c>
      <c r="Q89" s="92">
        <f>F89*J89</f>
        <v>0</v>
      </c>
      <c r="R89" s="91">
        <f>(Q89*9)/N89</f>
        <v>0</v>
      </c>
      <c r="S89" s="92">
        <f>F89*K89</f>
        <v>0</v>
      </c>
      <c r="T89" s="90">
        <f>L89*F89</f>
        <v>125</v>
      </c>
      <c r="U89" s="90">
        <f>M89*F89</f>
        <v>0</v>
      </c>
      <c r="V89" s="93">
        <f>(U89*4)/N89</f>
        <v>0</v>
      </c>
      <c r="W89" s="94">
        <f>U89/E89</f>
        <v>0</v>
      </c>
      <c r="X89" s="95">
        <f>IF($D$3="Calories",N89,"")</f>
        <v>110</v>
      </c>
      <c r="Y89" s="95">
        <f>IF($F$3="Grams",O89,IF($F$3="% Calories",P89,""))</f>
        <v>2.5</v>
      </c>
      <c r="Z89" s="95" t="str">
        <f>IF($G$3="Grams",K89,"")</f>
        <v/>
      </c>
      <c r="AA89" s="95">
        <f>IF($H$3="Grams",Q89,IF($H$3="% Calories",R89,""))</f>
        <v>0</v>
      </c>
      <c r="AB89" s="95" t="str">
        <f>IF($I$3="Milligrams",T89,"")</f>
        <v/>
      </c>
      <c r="AC89" s="95">
        <f>IF($E$3="Grams",U89, IF($E$3="% Calories", V89, IF($E$3="% Weight",W89, "")))</f>
        <v>0</v>
      </c>
      <c r="AD89" s="101">
        <v>1</v>
      </c>
      <c r="AE89" s="66"/>
      <c r="AF89" s="66"/>
    </row>
    <row r="90" spans="1:32" hidden="1">
      <c r="A90" s="87" t="str">
        <f>IF(AND((AC90&lt;=$E$4),(AB90&lt;=$I$4),(AA90&lt;=$H$4),(Z90&lt;=$G$4),(Y90&lt;=$F$4),(X90&lt;=$D$4)),"Compliant","Non-Compliant")</f>
        <v>Non-Compliant</v>
      </c>
      <c r="B90" s="97" t="s">
        <v>128</v>
      </c>
      <c r="C90" s="88" t="s">
        <v>139</v>
      </c>
      <c r="D90" s="88">
        <v>1</v>
      </c>
      <c r="E90" s="88">
        <v>28.3</v>
      </c>
      <c r="F90" s="89">
        <v>1</v>
      </c>
      <c r="G90" s="88">
        <v>150</v>
      </c>
      <c r="H90" s="88">
        <v>10</v>
      </c>
      <c r="I90" s="88">
        <v>90</v>
      </c>
      <c r="J90" s="88">
        <v>1.5</v>
      </c>
      <c r="K90" s="88">
        <v>0</v>
      </c>
      <c r="L90" s="88">
        <v>250</v>
      </c>
      <c r="M90" s="88">
        <v>1</v>
      </c>
      <c r="N90" s="90">
        <f>F90*G90</f>
        <v>150</v>
      </c>
      <c r="O90" s="90">
        <f>F90*H90</f>
        <v>10</v>
      </c>
      <c r="P90" s="91">
        <f>(I90*F90)/N90</f>
        <v>0.6</v>
      </c>
      <c r="Q90" s="92">
        <f>F90*J90</f>
        <v>1.5</v>
      </c>
      <c r="R90" s="91">
        <f>(Q90*9)/N90</f>
        <v>0.09</v>
      </c>
      <c r="S90" s="92">
        <f>F90*K90</f>
        <v>0</v>
      </c>
      <c r="T90" s="90">
        <f>L90*F90</f>
        <v>250</v>
      </c>
      <c r="U90" s="90">
        <f>M90*F90</f>
        <v>1</v>
      </c>
      <c r="V90" s="93">
        <f>(U90*4)/N90</f>
        <v>2.6666666666666668E-2</v>
      </c>
      <c r="W90" s="94">
        <f>U90/E90</f>
        <v>3.5335689045936397E-2</v>
      </c>
      <c r="X90" s="95">
        <f>IF($D$3="Calories",N90,"")</f>
        <v>150</v>
      </c>
      <c r="Y90" s="95">
        <f>IF($F$3="Grams",O90,IF($F$3="% Calories",P90,""))</f>
        <v>10</v>
      </c>
      <c r="Z90" s="95" t="str">
        <f>IF($G$3="Grams",K90,"")</f>
        <v/>
      </c>
      <c r="AA90" s="95">
        <f>IF($H$3="Grams",Q90,IF($H$3="% Calories",R90,""))</f>
        <v>1.5</v>
      </c>
      <c r="AB90" s="95" t="str">
        <f>IF($I$3="Milligrams",T90,"")</f>
        <v/>
      </c>
      <c r="AC90" s="95">
        <f>IF($E$3="Grams",U90, IF($E$3="% Calories", V90, IF($E$3="% Weight",W90, "")))</f>
        <v>1</v>
      </c>
      <c r="AD90" s="96">
        <v>1</v>
      </c>
      <c r="AE90" s="66"/>
      <c r="AF90" s="66"/>
    </row>
    <row r="91" spans="1:32" hidden="1">
      <c r="A91" s="87" t="str">
        <f>IF(AND((AC91&lt;=$E$4),(AB91&lt;=$I$4),(AA91&lt;=$H$4),(Z91&lt;=$G$4),(Y91&lt;=$F$4),(X91&lt;=$D$4)),"Compliant","Non-Compliant")</f>
        <v>Non-Compliant</v>
      </c>
      <c r="B91" s="97" t="s">
        <v>128</v>
      </c>
      <c r="C91" s="88" t="s">
        <v>140</v>
      </c>
      <c r="D91" s="88">
        <v>1</v>
      </c>
      <c r="E91" s="88">
        <v>28.3</v>
      </c>
      <c r="F91" s="89">
        <v>1</v>
      </c>
      <c r="G91" s="88">
        <v>150</v>
      </c>
      <c r="H91" s="88">
        <v>9</v>
      </c>
      <c r="I91" s="88">
        <v>70</v>
      </c>
      <c r="J91" s="88">
        <v>1</v>
      </c>
      <c r="K91" s="88">
        <v>0</v>
      </c>
      <c r="L91" s="88">
        <v>180</v>
      </c>
      <c r="M91" s="88">
        <v>0.4</v>
      </c>
      <c r="N91" s="90">
        <f>F91*G91</f>
        <v>150</v>
      </c>
      <c r="O91" s="90">
        <f>F91*H91</f>
        <v>9</v>
      </c>
      <c r="P91" s="91">
        <f>(I91*F91)/N91</f>
        <v>0.46666666666666667</v>
      </c>
      <c r="Q91" s="92">
        <f>F91*J91</f>
        <v>1</v>
      </c>
      <c r="R91" s="91">
        <f>(Q91*9)/N91</f>
        <v>0.06</v>
      </c>
      <c r="S91" s="92">
        <f>F91*K91</f>
        <v>0</v>
      </c>
      <c r="T91" s="90">
        <f>L91*F91</f>
        <v>180</v>
      </c>
      <c r="U91" s="90">
        <f>M91*F91</f>
        <v>0.4</v>
      </c>
      <c r="V91" s="93">
        <f>(U91*4)/N91</f>
        <v>1.0666666666666668E-2</v>
      </c>
      <c r="W91" s="94">
        <f>U91/E91</f>
        <v>1.4134275618374558E-2</v>
      </c>
      <c r="X91" s="95">
        <f>IF($D$3="Calories",N91,"")</f>
        <v>150</v>
      </c>
      <c r="Y91" s="95">
        <f>IF($F$3="Grams",O91,IF($F$3="% Calories",P91,""))</f>
        <v>9</v>
      </c>
      <c r="Z91" s="95" t="str">
        <f>IF($G$3="Grams",K91,"")</f>
        <v/>
      </c>
      <c r="AA91" s="95">
        <f>IF($H$3="Grams",Q91,IF($H$3="% Calories",R91,""))</f>
        <v>1</v>
      </c>
      <c r="AB91" s="95" t="str">
        <f>IF($I$3="Milligrams",T91,"")</f>
        <v/>
      </c>
      <c r="AC91" s="95">
        <f>IF($E$3="Grams",U91, IF($E$3="% Calories", V91, IF($E$3="% Weight",W91, "")))</f>
        <v>0.4</v>
      </c>
      <c r="AD91" s="96">
        <v>1</v>
      </c>
      <c r="AE91" s="66"/>
      <c r="AF91" s="66"/>
    </row>
    <row r="92" spans="1:32" hidden="1">
      <c r="A92" s="87" t="str">
        <f>IF(AND((AC92&lt;=$E$4),(AB92&lt;=$I$4),(AA92&lt;=$H$4),(Z92&lt;=$G$4),(Y92&lt;=$F$4),(X92&lt;=$D$4)),"Compliant","Non-Compliant")</f>
        <v>Non-Compliant</v>
      </c>
      <c r="B92" s="97" t="s">
        <v>128</v>
      </c>
      <c r="C92" s="88" t="s">
        <v>141</v>
      </c>
      <c r="D92" s="88">
        <v>1</v>
      </c>
      <c r="E92" s="88">
        <v>28.3</v>
      </c>
      <c r="F92" s="89">
        <v>1</v>
      </c>
      <c r="G92" s="88">
        <v>160</v>
      </c>
      <c r="H92" s="88">
        <v>10</v>
      </c>
      <c r="I92" s="88">
        <v>90</v>
      </c>
      <c r="J92" s="88">
        <v>1.5</v>
      </c>
      <c r="K92" s="88">
        <v>0</v>
      </c>
      <c r="L92" s="88">
        <v>170</v>
      </c>
      <c r="M92" s="88">
        <v>0.4</v>
      </c>
      <c r="N92" s="90">
        <f>F92*G92</f>
        <v>160</v>
      </c>
      <c r="O92" s="90">
        <f>F92*H92</f>
        <v>10</v>
      </c>
      <c r="P92" s="91">
        <f>(I92*F92)/N92</f>
        <v>0.5625</v>
      </c>
      <c r="Q92" s="92">
        <f>F92*J92</f>
        <v>1.5</v>
      </c>
      <c r="R92" s="91">
        <f>(Q92*9)/N92</f>
        <v>8.4375000000000006E-2</v>
      </c>
      <c r="S92" s="92">
        <f>F92*K92</f>
        <v>0</v>
      </c>
      <c r="T92" s="90">
        <f>L92*F92</f>
        <v>170</v>
      </c>
      <c r="U92" s="90">
        <f>M92*F92</f>
        <v>0.4</v>
      </c>
      <c r="V92" s="93">
        <f>(U92*4)/N92</f>
        <v>0.01</v>
      </c>
      <c r="W92" s="94">
        <f>U92/E92</f>
        <v>1.4134275618374558E-2</v>
      </c>
      <c r="X92" s="95">
        <f>IF($D$3="Calories",N92,"")</f>
        <v>160</v>
      </c>
      <c r="Y92" s="95">
        <f>IF($F$3="Grams",O92,IF($F$3="% Calories",P92,""))</f>
        <v>10</v>
      </c>
      <c r="Z92" s="95" t="str">
        <f>IF($G$3="Grams",K92,"")</f>
        <v/>
      </c>
      <c r="AA92" s="95">
        <f>IF($H$3="Grams",Q92,IF($H$3="% Calories",R92,""))</f>
        <v>1.5</v>
      </c>
      <c r="AB92" s="95" t="str">
        <f>IF($I$3="Milligrams",T92,"")</f>
        <v/>
      </c>
      <c r="AC92" s="95">
        <f>IF($E$3="Grams",U92, IF($E$3="% Calories", V92, IF($E$3="% Weight",W92, "")))</f>
        <v>0.4</v>
      </c>
      <c r="AD92" s="96">
        <v>1</v>
      </c>
      <c r="AE92" s="66"/>
      <c r="AF92" s="66"/>
    </row>
    <row r="93" spans="1:32" hidden="1">
      <c r="A93" s="87" t="str">
        <f>IF(AND((AC93&lt;=$E$4),(AB93&lt;=$I$4),(AA93&lt;=$H$4),(Z93&lt;=$G$4),(Y93&lt;=$F$4),(X93&lt;=$D$4)),"Compliant","Non-Compliant")</f>
        <v>Non-Compliant</v>
      </c>
      <c r="B93" s="97" t="s">
        <v>128</v>
      </c>
      <c r="C93" s="88" t="s">
        <v>142</v>
      </c>
      <c r="D93" s="88">
        <v>1</v>
      </c>
      <c r="E93" s="88">
        <v>28.3</v>
      </c>
      <c r="F93" s="89">
        <v>1</v>
      </c>
      <c r="G93" s="88">
        <v>140</v>
      </c>
      <c r="H93" s="88">
        <v>8</v>
      </c>
      <c r="I93" s="88">
        <v>70</v>
      </c>
      <c r="J93" s="88">
        <v>1</v>
      </c>
      <c r="K93" s="88">
        <v>0</v>
      </c>
      <c r="L93" s="88">
        <v>210</v>
      </c>
      <c r="M93" s="88">
        <v>0</v>
      </c>
      <c r="N93" s="90">
        <f>F93*G93</f>
        <v>140</v>
      </c>
      <c r="O93" s="90">
        <f>F93*H93</f>
        <v>8</v>
      </c>
      <c r="P93" s="91">
        <f>(I93*F93)/N93</f>
        <v>0.5</v>
      </c>
      <c r="Q93" s="92">
        <f>F93*J93</f>
        <v>1</v>
      </c>
      <c r="R93" s="91">
        <f>(Q93*9)/N93</f>
        <v>6.4285714285714279E-2</v>
      </c>
      <c r="S93" s="92">
        <f>F93*K93</f>
        <v>0</v>
      </c>
      <c r="T93" s="90">
        <f>L93*F93</f>
        <v>210</v>
      </c>
      <c r="U93" s="90">
        <f>M93*F93</f>
        <v>0</v>
      </c>
      <c r="V93" s="93">
        <f>(U93*4)/N93</f>
        <v>0</v>
      </c>
      <c r="W93" s="94">
        <f>U93/E93</f>
        <v>0</v>
      </c>
      <c r="X93" s="95">
        <f>IF($D$3="Calories",N93,"")</f>
        <v>140</v>
      </c>
      <c r="Y93" s="95">
        <f>IF($F$3="Grams",O93,IF($F$3="% Calories",P93,""))</f>
        <v>8</v>
      </c>
      <c r="Z93" s="95" t="str">
        <f>IF($G$3="Grams",K93,"")</f>
        <v/>
      </c>
      <c r="AA93" s="95">
        <f>IF($H$3="Grams",Q93,IF($H$3="% Calories",R93,""))</f>
        <v>1</v>
      </c>
      <c r="AB93" s="95" t="str">
        <f>IF($I$3="Milligrams",T93,"")</f>
        <v/>
      </c>
      <c r="AC93" s="95">
        <f>IF($E$3="Grams",U93, IF($E$3="% Calories", V93, IF($E$3="% Weight",W93, "")))</f>
        <v>0</v>
      </c>
      <c r="AD93" s="96">
        <v>1</v>
      </c>
      <c r="AE93" s="66"/>
      <c r="AF93" s="66"/>
    </row>
    <row r="94" spans="1:32">
      <c r="A94" s="87" t="str">
        <f>IF(AND((AC94&lt;=$E$4),(AB94&lt;=$I$4),(AA94&lt;=$H$4),(Z94&lt;=$G$4),(Y94&lt;=$F$4),(X94&lt;=$D$4)),"Compliant","Non-Compliant")</f>
        <v>Compliant</v>
      </c>
      <c r="B94" s="97" t="s">
        <v>128</v>
      </c>
      <c r="C94" s="97" t="s">
        <v>143</v>
      </c>
      <c r="D94" s="98">
        <v>0.84</v>
      </c>
      <c r="E94" s="99">
        <v>24</v>
      </c>
      <c r="F94" s="89">
        <v>1</v>
      </c>
      <c r="G94" s="99">
        <v>100</v>
      </c>
      <c r="H94" s="99">
        <v>3.5</v>
      </c>
      <c r="I94" s="99">
        <v>30</v>
      </c>
      <c r="J94" s="99">
        <v>1.5</v>
      </c>
      <c r="K94" s="99">
        <v>0</v>
      </c>
      <c r="L94" s="99">
        <v>70</v>
      </c>
      <c r="M94" s="99">
        <v>7</v>
      </c>
      <c r="N94" s="90">
        <f>F94*G94</f>
        <v>100</v>
      </c>
      <c r="O94" s="90">
        <f>F94*H94</f>
        <v>3.5</v>
      </c>
      <c r="P94" s="91">
        <f>(I94*F94)/N94</f>
        <v>0.3</v>
      </c>
      <c r="Q94" s="92">
        <f>F94*J94</f>
        <v>1.5</v>
      </c>
      <c r="R94" s="91">
        <f>(Q94*9)/N94</f>
        <v>0.13500000000000001</v>
      </c>
      <c r="S94" s="92">
        <f>F94*K94</f>
        <v>0</v>
      </c>
      <c r="T94" s="90">
        <f>L94*F94</f>
        <v>70</v>
      </c>
      <c r="U94" s="90">
        <f>M94*F94</f>
        <v>7</v>
      </c>
      <c r="V94" s="93">
        <f>(U94*4)/N94</f>
        <v>0.28000000000000003</v>
      </c>
      <c r="W94" s="94">
        <f>U94/E94</f>
        <v>0.29166666666666669</v>
      </c>
      <c r="X94" s="95">
        <f>IF($D$3="Calories",N94,"")</f>
        <v>100</v>
      </c>
      <c r="Y94" s="95">
        <f>IF($F$3="Grams",O94,IF($F$3="% Calories",P94,""))</f>
        <v>3.5</v>
      </c>
      <c r="Z94" s="95" t="str">
        <f>IF($G$3="Grams",K94,"")</f>
        <v/>
      </c>
      <c r="AA94" s="95">
        <f>IF($H$3="Grams",Q94,IF($H$3="% Calories",R94,""))</f>
        <v>1.5</v>
      </c>
      <c r="AB94" s="95" t="str">
        <f>IF($I$3="Milligrams",T94,"")</f>
        <v/>
      </c>
      <c r="AC94" s="95">
        <f>IF($E$3="Grams",U94, IF($E$3="% Calories", V94, IF($E$3="% Weight",W94, "")))</f>
        <v>7</v>
      </c>
      <c r="AD94" s="101">
        <v>1</v>
      </c>
      <c r="AE94" s="66"/>
      <c r="AF94" s="66"/>
    </row>
    <row r="95" spans="1:32">
      <c r="A95" s="87" t="str">
        <f>IF(AND((AC95&lt;=$E$4),(AB95&lt;=$I$4),(AA95&lt;=$H$4),(Z95&lt;=$G$4),(Y95&lt;=$F$4),(X95&lt;=$D$4)),"Compliant","Non-Compliant")</f>
        <v>Compliant</v>
      </c>
      <c r="B95" s="97" t="s">
        <v>128</v>
      </c>
      <c r="C95" s="97" t="s">
        <v>144</v>
      </c>
      <c r="D95" s="98">
        <v>0.84</v>
      </c>
      <c r="E95" s="99">
        <v>24</v>
      </c>
      <c r="F95" s="89">
        <v>1</v>
      </c>
      <c r="G95" s="99">
        <v>90</v>
      </c>
      <c r="H95" s="99">
        <v>2</v>
      </c>
      <c r="I95" s="99">
        <v>20</v>
      </c>
      <c r="J95" s="100">
        <v>0.5</v>
      </c>
      <c r="K95" s="99">
        <v>0</v>
      </c>
      <c r="L95" s="99">
        <v>80</v>
      </c>
      <c r="M95" s="99">
        <v>7</v>
      </c>
      <c r="N95" s="90">
        <f>F95*G95</f>
        <v>90</v>
      </c>
      <c r="O95" s="90">
        <f>F95*H95</f>
        <v>2</v>
      </c>
      <c r="P95" s="91">
        <f>(I95*F95)/N95</f>
        <v>0.22222222222222221</v>
      </c>
      <c r="Q95" s="92">
        <f>F95*J95</f>
        <v>0.5</v>
      </c>
      <c r="R95" s="91">
        <f>(Q95*9)/N95</f>
        <v>0.05</v>
      </c>
      <c r="S95" s="92">
        <f>F95*K95</f>
        <v>0</v>
      </c>
      <c r="T95" s="90">
        <f>L95*F95</f>
        <v>80</v>
      </c>
      <c r="U95" s="90">
        <f>M95*F95</f>
        <v>7</v>
      </c>
      <c r="V95" s="93">
        <f>(U95*4)/N95</f>
        <v>0.31111111111111112</v>
      </c>
      <c r="W95" s="94">
        <f>U95/E95</f>
        <v>0.29166666666666669</v>
      </c>
      <c r="X95" s="95">
        <f>IF($D$3="Calories",N95,"")</f>
        <v>90</v>
      </c>
      <c r="Y95" s="95">
        <f>IF($F$3="Grams",O95,IF($F$3="% Calories",P95,""))</f>
        <v>2</v>
      </c>
      <c r="Z95" s="95" t="str">
        <f>IF($G$3="Grams",K95,"")</f>
        <v/>
      </c>
      <c r="AA95" s="95">
        <f>IF($H$3="Grams",Q95,IF($H$3="% Calories",R95,""))</f>
        <v>0.5</v>
      </c>
      <c r="AB95" s="95" t="str">
        <f>IF($I$3="Milligrams",T95,"")</f>
        <v/>
      </c>
      <c r="AC95" s="95">
        <f>IF($E$3="Grams",U95, IF($E$3="% Calories", V95, IF($E$3="% Weight",W95, "")))</f>
        <v>7</v>
      </c>
      <c r="AD95" s="101">
        <v>1</v>
      </c>
      <c r="AE95" s="66"/>
      <c r="AF95" s="66"/>
    </row>
    <row r="96" spans="1:32">
      <c r="A96" s="87" t="str">
        <f>IF(AND((AC96&lt;=$E$4),(AB96&lt;=$I$4),(AA96&lt;=$H$4),(Z96&lt;=$G$4),(Y96&lt;=$F$4),(X96&lt;=$D$4)),"Compliant","Non-Compliant")</f>
        <v>Compliant</v>
      </c>
      <c r="B96" s="97" t="s">
        <v>128</v>
      </c>
      <c r="C96" s="97" t="s">
        <v>145</v>
      </c>
      <c r="D96" s="98">
        <v>0.84</v>
      </c>
      <c r="E96" s="99">
        <v>24</v>
      </c>
      <c r="F96" s="89">
        <v>1</v>
      </c>
      <c r="G96" s="99">
        <v>90</v>
      </c>
      <c r="H96" s="100">
        <v>1.5</v>
      </c>
      <c r="I96" s="99">
        <v>20</v>
      </c>
      <c r="J96" s="99">
        <v>0</v>
      </c>
      <c r="K96" s="99">
        <v>0</v>
      </c>
      <c r="L96" s="99">
        <v>80</v>
      </c>
      <c r="M96" s="99">
        <v>7</v>
      </c>
      <c r="N96" s="90">
        <f>F96*G96</f>
        <v>90</v>
      </c>
      <c r="O96" s="90">
        <f>F96*H96</f>
        <v>1.5</v>
      </c>
      <c r="P96" s="91">
        <f>(I96*F96)/N96</f>
        <v>0.22222222222222221</v>
      </c>
      <c r="Q96" s="92">
        <f>F96*J96</f>
        <v>0</v>
      </c>
      <c r="R96" s="91">
        <f>(Q96*9)/N96</f>
        <v>0</v>
      </c>
      <c r="S96" s="92">
        <f>F96*K96</f>
        <v>0</v>
      </c>
      <c r="T96" s="90">
        <f>L96*F96</f>
        <v>80</v>
      </c>
      <c r="U96" s="90">
        <f>M96*F96</f>
        <v>7</v>
      </c>
      <c r="V96" s="93">
        <f>(U96*4)/N96</f>
        <v>0.31111111111111112</v>
      </c>
      <c r="W96" s="94">
        <f>U96/E96</f>
        <v>0.29166666666666669</v>
      </c>
      <c r="X96" s="95">
        <f>IF($D$3="Calories",N96,"")</f>
        <v>90</v>
      </c>
      <c r="Y96" s="95">
        <f>IF($F$3="Grams",O96,IF($F$3="% Calories",P96,""))</f>
        <v>1.5</v>
      </c>
      <c r="Z96" s="95" t="str">
        <f>IF($G$3="Grams",K96,"")</f>
        <v/>
      </c>
      <c r="AA96" s="95">
        <f>IF($H$3="Grams",Q96,IF($H$3="% Calories",R96,""))</f>
        <v>0</v>
      </c>
      <c r="AB96" s="95" t="str">
        <f>IF($I$3="Milligrams",T96,"")</f>
        <v/>
      </c>
      <c r="AC96" s="95">
        <f>IF($E$3="Grams",U96, IF($E$3="% Calories", V96, IF($E$3="% Weight",W96, "")))</f>
        <v>7</v>
      </c>
      <c r="AD96" s="101">
        <v>1</v>
      </c>
      <c r="AE96" s="66"/>
      <c r="AF96" s="66"/>
    </row>
    <row r="97" spans="1:32">
      <c r="A97" s="87" t="str">
        <f>IF(AND((AC97&lt;=$E$4),(AB97&lt;=$I$4),(AA97&lt;=$H$4),(Z97&lt;=$G$4),(Y97&lt;=$F$4),(X97&lt;=$D$4)),"Compliant","Non-Compliant")</f>
        <v>Compliant</v>
      </c>
      <c r="B97" s="97" t="s">
        <v>128</v>
      </c>
      <c r="C97" s="97" t="s">
        <v>146</v>
      </c>
      <c r="D97" s="98">
        <v>0.84</v>
      </c>
      <c r="E97" s="99">
        <v>24</v>
      </c>
      <c r="F97" s="89">
        <v>1</v>
      </c>
      <c r="G97" s="99">
        <v>90</v>
      </c>
      <c r="H97" s="99">
        <v>2</v>
      </c>
      <c r="I97" s="99">
        <v>20</v>
      </c>
      <c r="J97" s="100">
        <v>0.5</v>
      </c>
      <c r="K97" s="99">
        <v>0</v>
      </c>
      <c r="L97" s="99">
        <v>80</v>
      </c>
      <c r="M97" s="99">
        <v>7</v>
      </c>
      <c r="N97" s="90">
        <f>F97*G97</f>
        <v>90</v>
      </c>
      <c r="O97" s="90">
        <f>F97*H97</f>
        <v>2</v>
      </c>
      <c r="P97" s="91">
        <f>(I97*F97)/N97</f>
        <v>0.22222222222222221</v>
      </c>
      <c r="Q97" s="92">
        <f>F97*J97</f>
        <v>0.5</v>
      </c>
      <c r="R97" s="91">
        <f>(Q97*9)/N97</f>
        <v>0.05</v>
      </c>
      <c r="S97" s="92">
        <f>F97*K97</f>
        <v>0</v>
      </c>
      <c r="T97" s="90">
        <f>L97*F97</f>
        <v>80</v>
      </c>
      <c r="U97" s="90">
        <f>M97*F97</f>
        <v>7</v>
      </c>
      <c r="V97" s="93">
        <f>(U97*4)/N97</f>
        <v>0.31111111111111112</v>
      </c>
      <c r="W97" s="94">
        <f>U97/E97</f>
        <v>0.29166666666666669</v>
      </c>
      <c r="X97" s="95">
        <f>IF($D$3="Calories",N97,"")</f>
        <v>90</v>
      </c>
      <c r="Y97" s="95">
        <f>IF($F$3="Grams",O97,IF($F$3="% Calories",P97,""))</f>
        <v>2</v>
      </c>
      <c r="Z97" s="95" t="str">
        <f>IF($G$3="Grams",K97,"")</f>
        <v/>
      </c>
      <c r="AA97" s="95">
        <f>IF($H$3="Grams",Q97,IF($H$3="% Calories",R97,""))</f>
        <v>0.5</v>
      </c>
      <c r="AB97" s="95" t="str">
        <f>IF($I$3="Milligrams",T97,"")</f>
        <v/>
      </c>
      <c r="AC97" s="95">
        <f>IF($E$3="Grams",U97, IF($E$3="% Calories", V97, IF($E$3="% Weight",W97, "")))</f>
        <v>7</v>
      </c>
      <c r="AD97" s="101">
        <v>1</v>
      </c>
      <c r="AE97" s="66"/>
      <c r="AF97" s="66"/>
    </row>
    <row r="98" spans="1:32">
      <c r="A98" s="87" t="str">
        <f>IF(AND((AC98&lt;=$E$4),(AB98&lt;=$I$4),(AA98&lt;=$H$4),(Z98&lt;=$G$4),(Y98&lt;=$F$4),(X98&lt;=$D$4)),"Compliant","Non-Compliant")</f>
        <v>Compliant</v>
      </c>
      <c r="B98" s="97" t="s">
        <v>128</v>
      </c>
      <c r="C98" s="97" t="s">
        <v>147</v>
      </c>
      <c r="D98" s="98">
        <v>0.84</v>
      </c>
      <c r="E98" s="99">
        <v>24</v>
      </c>
      <c r="F98" s="89">
        <v>1</v>
      </c>
      <c r="G98" s="99">
        <v>100</v>
      </c>
      <c r="H98" s="99">
        <v>3</v>
      </c>
      <c r="I98" s="99">
        <v>27</v>
      </c>
      <c r="J98" s="99">
        <v>1</v>
      </c>
      <c r="K98" s="99">
        <v>0</v>
      </c>
      <c r="L98" s="99">
        <v>95</v>
      </c>
      <c r="M98" s="99">
        <v>7</v>
      </c>
      <c r="N98" s="90">
        <f>F98*G98</f>
        <v>100</v>
      </c>
      <c r="O98" s="90">
        <f>F98*H98</f>
        <v>3</v>
      </c>
      <c r="P98" s="91">
        <f>(I98*F98)/N98</f>
        <v>0.27</v>
      </c>
      <c r="Q98" s="92">
        <f>F98*J98</f>
        <v>1</v>
      </c>
      <c r="R98" s="91">
        <f>(Q98*9)/N98</f>
        <v>0.09</v>
      </c>
      <c r="S98" s="92">
        <f>F98*K98</f>
        <v>0</v>
      </c>
      <c r="T98" s="90">
        <f>L98*F98</f>
        <v>95</v>
      </c>
      <c r="U98" s="90">
        <f>M98*F98</f>
        <v>7</v>
      </c>
      <c r="V98" s="93">
        <f>(U98*4)/N98</f>
        <v>0.28000000000000003</v>
      </c>
      <c r="W98" s="94">
        <f>U98/E98</f>
        <v>0.29166666666666669</v>
      </c>
      <c r="X98" s="95">
        <f>IF($D$3="Calories",N98,"")</f>
        <v>100</v>
      </c>
      <c r="Y98" s="95">
        <f>IF($F$3="Grams",O98,IF($F$3="% Calories",P98,""))</f>
        <v>3</v>
      </c>
      <c r="Z98" s="95" t="str">
        <f>IF($G$3="Grams",K98,"")</f>
        <v/>
      </c>
      <c r="AA98" s="95">
        <f>IF($H$3="Grams",Q98,IF($H$3="% Calories",R98,""))</f>
        <v>1</v>
      </c>
      <c r="AB98" s="95" t="str">
        <f>IF($I$3="Milligrams",T98,"")</f>
        <v/>
      </c>
      <c r="AC98" s="95">
        <f>IF($E$3="Grams",U98, IF($E$3="% Calories", V98, IF($E$3="% Weight",W98, "")))</f>
        <v>7</v>
      </c>
      <c r="AD98" s="101">
        <v>1</v>
      </c>
      <c r="AE98" s="66"/>
      <c r="AF98" s="66"/>
    </row>
    <row r="99" spans="1:32">
      <c r="A99" s="87" t="str">
        <f>IF(AND((AC99&lt;=$E$4),(AB99&lt;=$I$4),(AA99&lt;=$H$4),(Z99&lt;=$G$4),(Y99&lt;=$F$4),(X99&lt;=$D$4)),"Compliant","Non-Compliant")</f>
        <v>Compliant</v>
      </c>
      <c r="B99" s="97" t="s">
        <v>128</v>
      </c>
      <c r="C99" s="97" t="s">
        <v>148</v>
      </c>
      <c r="D99" s="98">
        <v>0.88</v>
      </c>
      <c r="E99" s="99">
        <v>25</v>
      </c>
      <c r="F99" s="89">
        <v>1</v>
      </c>
      <c r="G99" s="99">
        <v>110</v>
      </c>
      <c r="H99" s="99">
        <v>4</v>
      </c>
      <c r="I99" s="99">
        <v>35</v>
      </c>
      <c r="J99" s="99">
        <v>1</v>
      </c>
      <c r="K99" s="99">
        <v>0</v>
      </c>
      <c r="L99" s="99">
        <v>190</v>
      </c>
      <c r="M99" s="99">
        <v>4</v>
      </c>
      <c r="N99" s="90">
        <f>F99*G99</f>
        <v>110</v>
      </c>
      <c r="O99" s="90">
        <f>F99*H99</f>
        <v>4</v>
      </c>
      <c r="P99" s="91">
        <f>(I99*F99)/N99</f>
        <v>0.31818181818181818</v>
      </c>
      <c r="Q99" s="92">
        <f>F99*J99</f>
        <v>1</v>
      </c>
      <c r="R99" s="91">
        <f>(Q99*9)/N99</f>
        <v>8.1818181818181818E-2</v>
      </c>
      <c r="S99" s="92">
        <f>F99*K99</f>
        <v>0</v>
      </c>
      <c r="T99" s="90">
        <f>L99*F99</f>
        <v>190</v>
      </c>
      <c r="U99" s="90">
        <f>M99*F99</f>
        <v>4</v>
      </c>
      <c r="V99" s="93">
        <f>(U99*4)/N99</f>
        <v>0.14545454545454545</v>
      </c>
      <c r="W99" s="94">
        <f>U99/E99</f>
        <v>0.16</v>
      </c>
      <c r="X99" s="95">
        <f>IF($D$3="Calories",N99,"")</f>
        <v>110</v>
      </c>
      <c r="Y99" s="95">
        <f>IF($F$3="Grams",O99,IF($F$3="% Calories",P99,""))</f>
        <v>4</v>
      </c>
      <c r="Z99" s="95" t="str">
        <f>IF($G$3="Grams",K99,"")</f>
        <v/>
      </c>
      <c r="AA99" s="95">
        <f>IF($H$3="Grams",Q99,IF($H$3="% Calories",R99,""))</f>
        <v>1</v>
      </c>
      <c r="AB99" s="95" t="str">
        <f>IF($I$3="Milligrams",T99,"")</f>
        <v/>
      </c>
      <c r="AC99" s="95">
        <f>IF($E$3="Grams",U99, IF($E$3="% Calories", V99, IF($E$3="% Weight",W99, "")))</f>
        <v>4</v>
      </c>
      <c r="AD99" s="101">
        <v>1</v>
      </c>
      <c r="AE99" s="66"/>
      <c r="AF99" s="66"/>
    </row>
    <row r="100" spans="1:32">
      <c r="A100" s="87" t="str">
        <f>IF(AND((AC100&lt;=$E$4),(AB100&lt;=$I$4),(AA100&lt;=$H$4),(Z100&lt;=$G$4),(Y100&lt;=$F$4),(X100&lt;=$D$4)),"Compliant","Non-Compliant")</f>
        <v>Compliant</v>
      </c>
      <c r="B100" s="97" t="s">
        <v>128</v>
      </c>
      <c r="C100" s="97" t="s">
        <v>149</v>
      </c>
      <c r="D100" s="98">
        <v>1</v>
      </c>
      <c r="E100" s="99">
        <v>28</v>
      </c>
      <c r="F100" s="89">
        <v>1</v>
      </c>
      <c r="G100" s="99">
        <v>130</v>
      </c>
      <c r="H100" s="99">
        <v>5</v>
      </c>
      <c r="I100" s="99">
        <v>45</v>
      </c>
      <c r="J100" s="99">
        <v>1</v>
      </c>
      <c r="K100" s="99">
        <v>0</v>
      </c>
      <c r="L100" s="99">
        <v>160</v>
      </c>
      <c r="M100" s="99">
        <v>1</v>
      </c>
      <c r="N100" s="90">
        <f>F100*G100</f>
        <v>130</v>
      </c>
      <c r="O100" s="90">
        <f>F100*H100</f>
        <v>5</v>
      </c>
      <c r="P100" s="91">
        <f>(I100*F100)/N100</f>
        <v>0.34615384615384615</v>
      </c>
      <c r="Q100" s="92">
        <f>F100*J100</f>
        <v>1</v>
      </c>
      <c r="R100" s="91">
        <f>(Q100*9)/N100</f>
        <v>6.9230769230769235E-2</v>
      </c>
      <c r="S100" s="92">
        <f>F100*K100</f>
        <v>0</v>
      </c>
      <c r="T100" s="90">
        <f>L100*F100</f>
        <v>160</v>
      </c>
      <c r="U100" s="90">
        <f>M100*F100</f>
        <v>1</v>
      </c>
      <c r="V100" s="93">
        <f>(U100*4)/N100</f>
        <v>3.0769230769230771E-2</v>
      </c>
      <c r="W100" s="94">
        <f>U100/E100</f>
        <v>3.5714285714285712E-2</v>
      </c>
      <c r="X100" s="95">
        <f>IF($D$3="Calories",N100,"")</f>
        <v>130</v>
      </c>
      <c r="Y100" s="95">
        <f>IF($F$3="Grams",O100,IF($F$3="% Calories",P100,""))</f>
        <v>5</v>
      </c>
      <c r="Z100" s="95" t="str">
        <f>IF($G$3="Grams",K100,"")</f>
        <v/>
      </c>
      <c r="AA100" s="95">
        <f>IF($H$3="Grams",Q100,IF($H$3="% Calories",R100,""))</f>
        <v>1</v>
      </c>
      <c r="AB100" s="95" t="str">
        <f>IF($I$3="Milligrams",T100,"")</f>
        <v/>
      </c>
      <c r="AC100" s="95">
        <f>IF($E$3="Grams",U100, IF($E$3="% Calories", V100, IF($E$3="% Weight",W100, "")))</f>
        <v>1</v>
      </c>
      <c r="AD100" s="101">
        <v>1</v>
      </c>
      <c r="AE100" s="66"/>
      <c r="AF100" s="66"/>
    </row>
    <row r="101" spans="1:32">
      <c r="A101" s="87" t="str">
        <f>IF(AND((AC101&lt;=$E$4),(AB101&lt;=$I$4),(AA101&lt;=$H$4),(Z101&lt;=$G$4),(Y101&lt;=$F$4),(X101&lt;=$D$4)),"Compliant","Non-Compliant")</f>
        <v>Compliant</v>
      </c>
      <c r="B101" s="97" t="s">
        <v>128</v>
      </c>
      <c r="C101" s="97" t="s">
        <v>150</v>
      </c>
      <c r="D101" s="98">
        <v>1</v>
      </c>
      <c r="E101" s="99">
        <v>28</v>
      </c>
      <c r="F101" s="89">
        <v>1</v>
      </c>
      <c r="G101" s="99">
        <v>130</v>
      </c>
      <c r="H101" s="99">
        <v>5</v>
      </c>
      <c r="I101" s="99">
        <v>45</v>
      </c>
      <c r="J101" s="100">
        <v>0.5</v>
      </c>
      <c r="K101" s="99">
        <v>0</v>
      </c>
      <c r="L101" s="99">
        <v>200</v>
      </c>
      <c r="M101" s="99">
        <v>0</v>
      </c>
      <c r="N101" s="90">
        <f>F101*G101</f>
        <v>130</v>
      </c>
      <c r="O101" s="90">
        <f>F101*H101</f>
        <v>5</v>
      </c>
      <c r="P101" s="91">
        <f>(I101*F101)/N101</f>
        <v>0.34615384615384615</v>
      </c>
      <c r="Q101" s="92">
        <f>F101*J101</f>
        <v>0.5</v>
      </c>
      <c r="R101" s="91">
        <f>(Q101*9)/N101</f>
        <v>3.4615384615384617E-2</v>
      </c>
      <c r="S101" s="92">
        <f>F101*K101</f>
        <v>0</v>
      </c>
      <c r="T101" s="90">
        <f>L101*F101</f>
        <v>200</v>
      </c>
      <c r="U101" s="90">
        <f>M101*F101</f>
        <v>0</v>
      </c>
      <c r="V101" s="93">
        <f>(U101*4)/N101</f>
        <v>0</v>
      </c>
      <c r="W101" s="94">
        <f>U101/E101</f>
        <v>0</v>
      </c>
      <c r="X101" s="95">
        <f>IF($D$3="Calories",N101,"")</f>
        <v>130</v>
      </c>
      <c r="Y101" s="95">
        <f>IF($F$3="Grams",O101,IF($F$3="% Calories",P101,""))</f>
        <v>5</v>
      </c>
      <c r="Z101" s="95" t="str">
        <f>IF($G$3="Grams",K101,"")</f>
        <v/>
      </c>
      <c r="AA101" s="95">
        <f>IF($H$3="Grams",Q101,IF($H$3="% Calories",R101,""))</f>
        <v>0.5</v>
      </c>
      <c r="AB101" s="95" t="str">
        <f>IF($I$3="Milligrams",T101,"")</f>
        <v/>
      </c>
      <c r="AC101" s="95">
        <f>IF($E$3="Grams",U101, IF($E$3="% Calories", V101, IF($E$3="% Weight",W101, "")))</f>
        <v>0</v>
      </c>
      <c r="AD101" s="101">
        <v>1</v>
      </c>
      <c r="AE101" s="66"/>
      <c r="AF101" s="66"/>
    </row>
    <row r="102" spans="1:32">
      <c r="A102" s="87" t="str">
        <f>IF(AND((AC102&lt;=$E$4),(AB102&lt;=$I$4),(AA102&lt;=$H$4),(Z102&lt;=$G$4),(Y102&lt;=$F$4),(X102&lt;=$D$4)),"Compliant","Non-Compliant")</f>
        <v>Compliant</v>
      </c>
      <c r="B102" s="97" t="s">
        <v>128</v>
      </c>
      <c r="C102" s="97" t="s">
        <v>151</v>
      </c>
      <c r="D102" s="98">
        <v>1</v>
      </c>
      <c r="E102" s="99">
        <v>28</v>
      </c>
      <c r="F102" s="89">
        <v>1</v>
      </c>
      <c r="G102" s="99">
        <v>130</v>
      </c>
      <c r="H102" s="99">
        <v>5</v>
      </c>
      <c r="I102" s="99">
        <v>45</v>
      </c>
      <c r="J102" s="100">
        <v>0.5</v>
      </c>
      <c r="K102" s="99">
        <v>0</v>
      </c>
      <c r="L102" s="99">
        <v>180</v>
      </c>
      <c r="M102" s="97">
        <v>0.4</v>
      </c>
      <c r="N102" s="90">
        <f>F102*G102</f>
        <v>130</v>
      </c>
      <c r="O102" s="90">
        <f>F102*H102</f>
        <v>5</v>
      </c>
      <c r="P102" s="91">
        <f>(I102*F102)/N102</f>
        <v>0.34615384615384615</v>
      </c>
      <c r="Q102" s="92">
        <f>F102*J102</f>
        <v>0.5</v>
      </c>
      <c r="R102" s="91">
        <f>(Q102*9)/N102</f>
        <v>3.4615384615384617E-2</v>
      </c>
      <c r="S102" s="92">
        <f>F102*K102</f>
        <v>0</v>
      </c>
      <c r="T102" s="90">
        <f>L102*F102</f>
        <v>180</v>
      </c>
      <c r="U102" s="90">
        <f>M102*F102</f>
        <v>0.4</v>
      </c>
      <c r="V102" s="93">
        <f>(U102*4)/N102</f>
        <v>1.2307692307692308E-2</v>
      </c>
      <c r="W102" s="94">
        <f>U102/E102</f>
        <v>1.4285714285714287E-2</v>
      </c>
      <c r="X102" s="95">
        <f>IF($D$3="Calories",N102,"")</f>
        <v>130</v>
      </c>
      <c r="Y102" s="95">
        <f>IF($F$3="Grams",O102,IF($F$3="% Calories",P102,""))</f>
        <v>5</v>
      </c>
      <c r="Z102" s="95" t="str">
        <f>IF($G$3="Grams",K102,"")</f>
        <v/>
      </c>
      <c r="AA102" s="95">
        <f>IF($H$3="Grams",Q102,IF($H$3="% Calories",R102,""))</f>
        <v>0.5</v>
      </c>
      <c r="AB102" s="95" t="str">
        <f>IF($I$3="Milligrams",T102,"")</f>
        <v/>
      </c>
      <c r="AC102" s="95">
        <f>IF($E$3="Grams",U102, IF($E$3="% Calories", V102, IF($E$3="% Weight",W102, "")))</f>
        <v>0.4</v>
      </c>
      <c r="AD102" s="101">
        <v>1</v>
      </c>
      <c r="AE102" s="66"/>
      <c r="AF102" s="66"/>
    </row>
    <row r="103" spans="1:32">
      <c r="A103" s="87" t="str">
        <f>IF(AND((AC103&lt;=$E$4),(AB103&lt;=$I$4),(AA103&lt;=$H$4),(Z103&lt;=$G$4),(Y103&lt;=$F$4),(X103&lt;=$D$4)),"Compliant","Non-Compliant")</f>
        <v>Compliant</v>
      </c>
      <c r="B103" s="97" t="s">
        <v>128</v>
      </c>
      <c r="C103" s="97" t="s">
        <v>152</v>
      </c>
      <c r="D103" s="98">
        <v>0.5</v>
      </c>
      <c r="E103" s="99">
        <v>14</v>
      </c>
      <c r="F103" s="89">
        <v>1</v>
      </c>
      <c r="G103" s="99">
        <v>60</v>
      </c>
      <c r="H103" s="100">
        <v>2.5</v>
      </c>
      <c r="I103" s="99">
        <v>25</v>
      </c>
      <c r="J103" s="99">
        <v>0</v>
      </c>
      <c r="K103" s="99">
        <v>0</v>
      </c>
      <c r="L103" s="99">
        <v>125</v>
      </c>
      <c r="M103" s="99">
        <v>0</v>
      </c>
      <c r="N103" s="90">
        <f>F103*G103</f>
        <v>60</v>
      </c>
      <c r="O103" s="90">
        <f>F103*H103</f>
        <v>2.5</v>
      </c>
      <c r="P103" s="91">
        <f>(I103*F103)/N103</f>
        <v>0.41666666666666669</v>
      </c>
      <c r="Q103" s="92">
        <f>F103*J103</f>
        <v>0</v>
      </c>
      <c r="R103" s="91">
        <f>(Q103*9)/N103</f>
        <v>0</v>
      </c>
      <c r="S103" s="92">
        <f>F103*K103</f>
        <v>0</v>
      </c>
      <c r="T103" s="90">
        <f>L103*F103</f>
        <v>125</v>
      </c>
      <c r="U103" s="90">
        <f>M103*F103</f>
        <v>0</v>
      </c>
      <c r="V103" s="93">
        <f>(U103*4)/N103</f>
        <v>0</v>
      </c>
      <c r="W103" s="94">
        <f>U103/E103</f>
        <v>0</v>
      </c>
      <c r="X103" s="95">
        <f>IF($D$3="Calories",N103,"")</f>
        <v>60</v>
      </c>
      <c r="Y103" s="95">
        <f>IF($F$3="Grams",O103,IF($F$3="% Calories",P103,""))</f>
        <v>2.5</v>
      </c>
      <c r="Z103" s="95" t="str">
        <f>IF($G$3="Grams",K103,"")</f>
        <v/>
      </c>
      <c r="AA103" s="95">
        <f>IF($H$3="Grams",Q103,IF($H$3="% Calories",R103,""))</f>
        <v>0</v>
      </c>
      <c r="AB103" s="95" t="str">
        <f>IF($I$3="Milligrams",T103,"")</f>
        <v/>
      </c>
      <c r="AC103" s="95">
        <f>IF($E$3="Grams",U103, IF($E$3="% Calories", V103, IF($E$3="% Weight",W103, "")))</f>
        <v>0</v>
      </c>
      <c r="AD103" s="101">
        <v>1</v>
      </c>
      <c r="AE103" s="66"/>
      <c r="AF103" s="66"/>
    </row>
    <row r="104" spans="1:32">
      <c r="A104" s="87" t="str">
        <f>IF(AND((AC104&lt;=$E$4),(AB104&lt;=$I$4),(AA104&lt;=$H$4),(Z104&lt;=$G$4),(Y104&lt;=$F$4),(X104&lt;=$D$4)),"Compliant","Non-Compliant")</f>
        <v>Compliant</v>
      </c>
      <c r="B104" s="97" t="s">
        <v>128</v>
      </c>
      <c r="C104" s="97" t="s">
        <v>153</v>
      </c>
      <c r="D104" s="98">
        <v>1</v>
      </c>
      <c r="E104" s="99">
        <v>28</v>
      </c>
      <c r="F104" s="89">
        <v>1</v>
      </c>
      <c r="G104" s="99">
        <v>120</v>
      </c>
      <c r="H104" s="100">
        <v>1.5</v>
      </c>
      <c r="I104" s="99">
        <v>10</v>
      </c>
      <c r="J104" s="99">
        <v>0</v>
      </c>
      <c r="K104" s="99">
        <v>0</v>
      </c>
      <c r="L104" s="99">
        <v>200</v>
      </c>
      <c r="M104" s="99">
        <v>1</v>
      </c>
      <c r="N104" s="90">
        <f>F104*G104</f>
        <v>120</v>
      </c>
      <c r="O104" s="90">
        <f>F104*H104</f>
        <v>1.5</v>
      </c>
      <c r="P104" s="91">
        <f>(I104*F104)/N104</f>
        <v>8.3333333333333329E-2</v>
      </c>
      <c r="Q104" s="92">
        <f>F104*J104</f>
        <v>0</v>
      </c>
      <c r="R104" s="91">
        <f>(Q104*9)/N104</f>
        <v>0</v>
      </c>
      <c r="S104" s="92">
        <f>F104*K104</f>
        <v>0</v>
      </c>
      <c r="T104" s="90">
        <f>L104*F104</f>
        <v>200</v>
      </c>
      <c r="U104" s="90">
        <f>M104*F104</f>
        <v>1</v>
      </c>
      <c r="V104" s="93">
        <f>(U104*4)/N104</f>
        <v>3.3333333333333333E-2</v>
      </c>
      <c r="W104" s="94">
        <f>U104/E104</f>
        <v>3.5714285714285712E-2</v>
      </c>
      <c r="X104" s="95">
        <f>IF($D$3="Calories",N104,"")</f>
        <v>120</v>
      </c>
      <c r="Y104" s="95">
        <f>IF($F$3="Grams",O104,IF($F$3="% Calories",P104,""))</f>
        <v>1.5</v>
      </c>
      <c r="Z104" s="95" t="str">
        <f>IF($G$3="Grams",K104,"")</f>
        <v/>
      </c>
      <c r="AA104" s="95">
        <f>IF($H$3="Grams",Q104,IF($H$3="% Calories",R104,""))</f>
        <v>0</v>
      </c>
      <c r="AB104" s="95" t="str">
        <f>IF($I$3="Milligrams",T104,"")</f>
        <v/>
      </c>
      <c r="AC104" s="95">
        <f>IF($E$3="Grams",U104, IF($E$3="% Calories", V104, IF($E$3="% Weight",W104, "")))</f>
        <v>1</v>
      </c>
      <c r="AD104" s="101">
        <v>1</v>
      </c>
      <c r="AE104" s="66"/>
      <c r="AF104" s="66"/>
    </row>
    <row r="105" spans="1:32">
      <c r="A105" s="87" t="str">
        <f>IF(AND((AC105&lt;=$E$4),(AB105&lt;=$I$4),(AA105&lt;=$H$4),(Z105&lt;=$G$4),(Y105&lt;=$F$4),(X105&lt;=$D$4)),"Compliant","Non-Compliant")</f>
        <v>Compliant</v>
      </c>
      <c r="B105" s="97" t="s">
        <v>128</v>
      </c>
      <c r="C105" s="97" t="s">
        <v>154</v>
      </c>
      <c r="D105" s="88">
        <v>1</v>
      </c>
      <c r="E105" s="88">
        <v>28.3</v>
      </c>
      <c r="F105" s="89">
        <v>1</v>
      </c>
      <c r="G105" s="88">
        <v>110</v>
      </c>
      <c r="H105" s="88">
        <v>1</v>
      </c>
      <c r="I105" s="88">
        <v>10</v>
      </c>
      <c r="J105" s="88">
        <v>0</v>
      </c>
      <c r="K105" s="88">
        <v>0</v>
      </c>
      <c r="L105" s="88">
        <v>450</v>
      </c>
      <c r="M105" s="88">
        <v>0.4</v>
      </c>
      <c r="N105" s="90">
        <f>F105*G105</f>
        <v>110</v>
      </c>
      <c r="O105" s="90">
        <f>F105*H105</f>
        <v>1</v>
      </c>
      <c r="P105" s="91">
        <f>(I105*F105)/N105</f>
        <v>9.0909090909090912E-2</v>
      </c>
      <c r="Q105" s="92">
        <f>F105*J105</f>
        <v>0</v>
      </c>
      <c r="R105" s="91">
        <f>(Q105*9)/N105</f>
        <v>0</v>
      </c>
      <c r="S105" s="92">
        <f>F105*K105</f>
        <v>0</v>
      </c>
      <c r="T105" s="90">
        <f>L105*F105</f>
        <v>450</v>
      </c>
      <c r="U105" s="90">
        <f>M105*F105</f>
        <v>0.4</v>
      </c>
      <c r="V105" s="93">
        <f>(U105*4)/N105</f>
        <v>1.4545454545454545E-2</v>
      </c>
      <c r="W105" s="94">
        <f>U105/E105</f>
        <v>1.4134275618374558E-2</v>
      </c>
      <c r="X105" s="95">
        <f>IF($D$3="Calories",N105,"")</f>
        <v>110</v>
      </c>
      <c r="Y105" s="95">
        <f>IF($F$3="Grams",O105,IF($F$3="% Calories",P105,""))</f>
        <v>1</v>
      </c>
      <c r="Z105" s="95" t="str">
        <f>IF($G$3="Grams",K105,"")</f>
        <v/>
      </c>
      <c r="AA105" s="95">
        <f>IF($H$3="Grams",Q105,IF($H$3="% Calories",R105,""))</f>
        <v>0</v>
      </c>
      <c r="AB105" s="95" t="str">
        <f>IF($I$3="Milligrams",T105,"")</f>
        <v/>
      </c>
      <c r="AC105" s="95">
        <f>IF($E$3="Grams",U105, IF($E$3="% Calories", V105, IF($E$3="% Weight",W105, "")))</f>
        <v>0.4</v>
      </c>
      <c r="AD105" s="96">
        <v>1</v>
      </c>
      <c r="AE105" s="66"/>
      <c r="AF105" s="66"/>
    </row>
    <row r="106" spans="1:32">
      <c r="A106" s="87" t="str">
        <f>IF(AND((AC106&lt;=$E$4),(AB106&lt;=$I$4),(AA106&lt;=$H$4),(Z106&lt;=$G$4),(Y106&lt;=$F$4),(X106&lt;=$D$4)),"Compliant","Non-Compliant")</f>
        <v>Compliant</v>
      </c>
      <c r="B106" s="97" t="s">
        <v>128</v>
      </c>
      <c r="C106" s="97" t="s">
        <v>155</v>
      </c>
      <c r="D106" s="98">
        <v>0.8</v>
      </c>
      <c r="E106" s="99">
        <v>23</v>
      </c>
      <c r="F106" s="89">
        <v>1</v>
      </c>
      <c r="G106" s="99">
        <v>100</v>
      </c>
      <c r="H106" s="99">
        <v>4</v>
      </c>
      <c r="I106" s="99">
        <v>35</v>
      </c>
      <c r="J106" s="99">
        <v>0</v>
      </c>
      <c r="K106" s="99">
        <v>0</v>
      </c>
      <c r="L106" s="99">
        <v>170</v>
      </c>
      <c r="M106" s="99">
        <v>2</v>
      </c>
      <c r="N106" s="90">
        <f>F106*G106</f>
        <v>100</v>
      </c>
      <c r="O106" s="90">
        <f>F106*H106</f>
        <v>4</v>
      </c>
      <c r="P106" s="91">
        <f>(I106*F106)/N106</f>
        <v>0.35</v>
      </c>
      <c r="Q106" s="92">
        <f>F106*J106</f>
        <v>0</v>
      </c>
      <c r="R106" s="91">
        <f>(Q106*9)/N106</f>
        <v>0</v>
      </c>
      <c r="S106" s="92">
        <f>F106*K106</f>
        <v>0</v>
      </c>
      <c r="T106" s="90">
        <f>L106*F106</f>
        <v>170</v>
      </c>
      <c r="U106" s="90">
        <f>M106*F106</f>
        <v>2</v>
      </c>
      <c r="V106" s="93">
        <f>(U106*4)/N106</f>
        <v>0.08</v>
      </c>
      <c r="W106" s="94">
        <f>U106/E106</f>
        <v>8.6956521739130432E-2</v>
      </c>
      <c r="X106" s="95">
        <f>IF($D$3="Calories",N106,"")</f>
        <v>100</v>
      </c>
      <c r="Y106" s="95">
        <f>IF($F$3="Grams",O106,IF($F$3="% Calories",P106,""))</f>
        <v>4</v>
      </c>
      <c r="Z106" s="95" t="str">
        <f>IF($G$3="Grams",K106,"")</f>
        <v/>
      </c>
      <c r="AA106" s="95">
        <f>IF($H$3="Grams",Q106,IF($H$3="% Calories",R106,""))</f>
        <v>0</v>
      </c>
      <c r="AB106" s="95" t="str">
        <f>IF($I$3="Milligrams",T106,"")</f>
        <v/>
      </c>
      <c r="AC106" s="95">
        <f>IF($E$3="Grams",U106, IF($E$3="% Calories", V106, IF($E$3="% Weight",W106, "")))</f>
        <v>2</v>
      </c>
      <c r="AD106" s="101">
        <v>1</v>
      </c>
      <c r="AE106" s="66"/>
      <c r="AF106" s="66"/>
    </row>
    <row r="107" spans="1:32">
      <c r="A107" s="87" t="str">
        <f>IF(AND((AC107&lt;=$E$4),(AB107&lt;=$I$4),(AA107&lt;=$H$4),(Z107&lt;=$G$4),(Y107&lt;=$F$4),(X107&lt;=$D$4)),"Compliant","Non-Compliant")</f>
        <v>Compliant</v>
      </c>
      <c r="B107" s="97" t="s">
        <v>128</v>
      </c>
      <c r="C107" s="97" t="s">
        <v>156</v>
      </c>
      <c r="D107" s="98">
        <v>0.8</v>
      </c>
      <c r="E107" s="99">
        <v>23</v>
      </c>
      <c r="F107" s="89">
        <v>1</v>
      </c>
      <c r="G107" s="99">
        <v>100</v>
      </c>
      <c r="H107" s="99">
        <v>4</v>
      </c>
      <c r="I107" s="99">
        <v>40</v>
      </c>
      <c r="J107" s="99">
        <v>0</v>
      </c>
      <c r="K107" s="99">
        <v>0</v>
      </c>
      <c r="L107" s="99">
        <v>130</v>
      </c>
      <c r="M107" s="99">
        <v>1</v>
      </c>
      <c r="N107" s="90">
        <f>F107*G107</f>
        <v>100</v>
      </c>
      <c r="O107" s="90">
        <f>F107*H107</f>
        <v>4</v>
      </c>
      <c r="P107" s="91">
        <f>(I107*F107)/N107</f>
        <v>0.4</v>
      </c>
      <c r="Q107" s="92">
        <f>F107*J107</f>
        <v>0</v>
      </c>
      <c r="R107" s="91">
        <f>(Q107*9)/N107</f>
        <v>0</v>
      </c>
      <c r="S107" s="92">
        <f>F107*K107</f>
        <v>0</v>
      </c>
      <c r="T107" s="90">
        <f>L107*F107</f>
        <v>130</v>
      </c>
      <c r="U107" s="90">
        <f>M107*F107</f>
        <v>1</v>
      </c>
      <c r="V107" s="93">
        <f>(U107*4)/N107</f>
        <v>0.04</v>
      </c>
      <c r="W107" s="94">
        <f>U107/E107</f>
        <v>4.3478260869565216E-2</v>
      </c>
      <c r="X107" s="95">
        <f>IF($D$3="Calories",N107,"")</f>
        <v>100</v>
      </c>
      <c r="Y107" s="95">
        <f>IF($F$3="Grams",O107,IF($F$3="% Calories",P107,""))</f>
        <v>4</v>
      </c>
      <c r="Z107" s="95" t="str">
        <f>IF($G$3="Grams",K107,"")</f>
        <v/>
      </c>
      <c r="AA107" s="95">
        <f>IF($H$3="Grams",Q107,IF($H$3="% Calories",R107,""))</f>
        <v>0</v>
      </c>
      <c r="AB107" s="95" t="str">
        <f>IF($I$3="Milligrams",T107,"")</f>
        <v/>
      </c>
      <c r="AC107" s="95">
        <f>IF($E$3="Grams",U107, IF($E$3="% Calories", V107, IF($E$3="% Weight",W107, "")))</f>
        <v>1</v>
      </c>
      <c r="AD107" s="101">
        <v>1</v>
      </c>
      <c r="AE107" s="66"/>
      <c r="AF107" s="66"/>
    </row>
    <row r="108" spans="1:32">
      <c r="A108" s="87" t="str">
        <f>IF(AND((AC108&lt;=$E$4),(AB108&lt;=$I$4),(AA108&lt;=$H$4),(Z108&lt;=$G$4),(Y108&lt;=$F$4),(X108&lt;=$D$4)),"Compliant","Non-Compliant")</f>
        <v>Compliant</v>
      </c>
      <c r="B108" s="97" t="s">
        <v>128</v>
      </c>
      <c r="C108" s="97" t="s">
        <v>157</v>
      </c>
      <c r="D108" s="98">
        <v>0.8</v>
      </c>
      <c r="E108" s="99">
        <v>23</v>
      </c>
      <c r="F108" s="89">
        <v>1</v>
      </c>
      <c r="G108" s="99">
        <v>100</v>
      </c>
      <c r="H108" s="99">
        <v>4</v>
      </c>
      <c r="I108" s="99">
        <v>40</v>
      </c>
      <c r="J108" s="99">
        <v>0</v>
      </c>
      <c r="K108" s="99">
        <v>0</v>
      </c>
      <c r="L108" s="99">
        <v>130</v>
      </c>
      <c r="M108" s="99">
        <v>1</v>
      </c>
      <c r="N108" s="90">
        <f>F108*G108</f>
        <v>100</v>
      </c>
      <c r="O108" s="90">
        <f>F108*H108</f>
        <v>4</v>
      </c>
      <c r="P108" s="91">
        <f>(I108*F108)/N108</f>
        <v>0.4</v>
      </c>
      <c r="Q108" s="92">
        <f>F108*J108</f>
        <v>0</v>
      </c>
      <c r="R108" s="91">
        <f>(Q108*9)/N108</f>
        <v>0</v>
      </c>
      <c r="S108" s="92">
        <f>F108*K108</f>
        <v>0</v>
      </c>
      <c r="T108" s="90">
        <f>L108*F108</f>
        <v>130</v>
      </c>
      <c r="U108" s="90">
        <f>M108*F108</f>
        <v>1</v>
      </c>
      <c r="V108" s="93">
        <f>(U108*4)/N108</f>
        <v>0.04</v>
      </c>
      <c r="W108" s="94">
        <f>U108/E108</f>
        <v>4.3478260869565216E-2</v>
      </c>
      <c r="X108" s="95">
        <f>IF($D$3="Calories",N108,"")</f>
        <v>100</v>
      </c>
      <c r="Y108" s="95">
        <f>IF($F$3="Grams",O108,IF($F$3="% Calories",P108,""))</f>
        <v>4</v>
      </c>
      <c r="Z108" s="95" t="str">
        <f>IF($G$3="Grams",K108,"")</f>
        <v/>
      </c>
      <c r="AA108" s="95">
        <f>IF($H$3="Grams",Q108,IF($H$3="% Calories",R108,""))</f>
        <v>0</v>
      </c>
      <c r="AB108" s="95" t="str">
        <f>IF($I$3="Milligrams",T108,"")</f>
        <v/>
      </c>
      <c r="AC108" s="95">
        <f>IF($E$3="Grams",U108, IF($E$3="% Calories", V108, IF($E$3="% Weight",W108, "")))</f>
        <v>1</v>
      </c>
      <c r="AD108" s="101">
        <v>1</v>
      </c>
      <c r="AE108" s="66"/>
      <c r="AF108" s="66"/>
    </row>
    <row r="109" spans="1:32">
      <c r="A109" s="87" t="str">
        <f>IF(AND((AC109&lt;=$E$4),(AB109&lt;=$I$4),(AA109&lt;=$H$4),(Z109&lt;=$G$4),(Y109&lt;=$F$4),(X109&lt;=$D$4)),"Compliant","Non-Compliant")</f>
        <v>Compliant</v>
      </c>
      <c r="B109" s="97" t="s">
        <v>128</v>
      </c>
      <c r="C109" s="97" t="s">
        <v>158</v>
      </c>
      <c r="D109" s="98">
        <v>1.55</v>
      </c>
      <c r="E109" s="99">
        <v>44</v>
      </c>
      <c r="F109" s="89">
        <v>1</v>
      </c>
      <c r="G109" s="99">
        <v>200</v>
      </c>
      <c r="H109" s="99">
        <v>6</v>
      </c>
      <c r="I109" s="99">
        <v>60</v>
      </c>
      <c r="J109" s="100">
        <v>0.5</v>
      </c>
      <c r="K109" s="99">
        <v>0</v>
      </c>
      <c r="L109" s="99">
        <v>130</v>
      </c>
      <c r="M109" s="99">
        <v>7</v>
      </c>
      <c r="N109" s="90">
        <f>F109*G109</f>
        <v>200</v>
      </c>
      <c r="O109" s="90">
        <f>F109*H109</f>
        <v>6</v>
      </c>
      <c r="P109" s="91">
        <f>(I109*F109)/N109</f>
        <v>0.3</v>
      </c>
      <c r="Q109" s="92">
        <f>F109*J109</f>
        <v>0.5</v>
      </c>
      <c r="R109" s="91">
        <f>(Q109*9)/N109</f>
        <v>2.2499999999999999E-2</v>
      </c>
      <c r="S109" s="92">
        <f>F109*K109</f>
        <v>0</v>
      </c>
      <c r="T109" s="90">
        <f>L109*F109</f>
        <v>130</v>
      </c>
      <c r="U109" s="90">
        <f>M109*F109</f>
        <v>7</v>
      </c>
      <c r="V109" s="93">
        <f>(U109*4)/N109</f>
        <v>0.14000000000000001</v>
      </c>
      <c r="W109" s="94">
        <f>U109/E109</f>
        <v>0.15909090909090909</v>
      </c>
      <c r="X109" s="95">
        <f>IF($D$3="Calories",N109,"")</f>
        <v>200</v>
      </c>
      <c r="Y109" s="95">
        <f>IF($F$3="Grams",O109,IF($F$3="% Calories",P109,""))</f>
        <v>6</v>
      </c>
      <c r="Z109" s="95" t="str">
        <f>IF($G$3="Grams",K109,"")</f>
        <v/>
      </c>
      <c r="AA109" s="95">
        <f>IF($H$3="Grams",Q109,IF($H$3="% Calories",R109,""))</f>
        <v>0.5</v>
      </c>
      <c r="AB109" s="95" t="str">
        <f>IF($I$3="Milligrams",T109,"")</f>
        <v/>
      </c>
      <c r="AC109" s="95">
        <f>IF($E$3="Grams",U109, IF($E$3="% Calories", V109, IF($E$3="% Weight",W109, "")))</f>
        <v>7</v>
      </c>
      <c r="AD109" s="101">
        <v>1</v>
      </c>
      <c r="AE109" s="66"/>
      <c r="AF109" s="66"/>
    </row>
    <row r="110" spans="1:32" hidden="1">
      <c r="A110" s="87" t="str">
        <f>IF(AND((AC110&lt;=$E$4),(AB110&lt;=$I$4),(AA110&lt;=$H$4),(Z110&lt;=$G$4),(Y110&lt;=$F$4),(X110&lt;=$D$4)),"Compliant","Non-Compliant")</f>
        <v>Non-Compliant</v>
      </c>
      <c r="B110" s="97" t="s">
        <v>128</v>
      </c>
      <c r="C110" s="88" t="s">
        <v>139</v>
      </c>
      <c r="D110" s="88">
        <v>1.5</v>
      </c>
      <c r="E110" s="88">
        <v>42.5</v>
      </c>
      <c r="F110" s="89">
        <f>1.5/1</f>
        <v>1.5</v>
      </c>
      <c r="G110" s="88">
        <v>150</v>
      </c>
      <c r="H110" s="88">
        <v>10</v>
      </c>
      <c r="I110" s="88">
        <v>90</v>
      </c>
      <c r="J110" s="88">
        <v>1.5</v>
      </c>
      <c r="K110" s="88">
        <v>0</v>
      </c>
      <c r="L110" s="88">
        <v>250</v>
      </c>
      <c r="M110" s="88">
        <v>1</v>
      </c>
      <c r="N110" s="90">
        <f>F110*G110</f>
        <v>225</v>
      </c>
      <c r="O110" s="90">
        <f>F110*H110</f>
        <v>15</v>
      </c>
      <c r="P110" s="91">
        <f>(I110*F110)/N110</f>
        <v>0.6</v>
      </c>
      <c r="Q110" s="92">
        <f>F110*J110</f>
        <v>2.25</v>
      </c>
      <c r="R110" s="91">
        <f>(Q110*9)/N110</f>
        <v>0.09</v>
      </c>
      <c r="S110" s="92">
        <f>F110*K110</f>
        <v>0</v>
      </c>
      <c r="T110" s="90">
        <f>L110*F110</f>
        <v>375</v>
      </c>
      <c r="U110" s="90">
        <f>M110*F110</f>
        <v>1.5</v>
      </c>
      <c r="V110" s="93">
        <f>(U110*4)/N110</f>
        <v>2.6666666666666668E-2</v>
      </c>
      <c r="W110" s="94">
        <f>U110/E110</f>
        <v>3.5294117647058823E-2</v>
      </c>
      <c r="X110" s="95">
        <f>IF($D$3="Calories",N110,"")</f>
        <v>225</v>
      </c>
      <c r="Y110" s="95">
        <f>IF($F$3="Grams",O110,IF($F$3="% Calories",P110,""))</f>
        <v>15</v>
      </c>
      <c r="Z110" s="95" t="str">
        <f>IF($G$3="Grams",K110,"")</f>
        <v/>
      </c>
      <c r="AA110" s="95">
        <f>IF($H$3="Grams",Q110,IF($H$3="% Calories",R110,""))</f>
        <v>2.25</v>
      </c>
      <c r="AB110" s="95" t="str">
        <f>IF($I$3="Milligrams",T110,"")</f>
        <v/>
      </c>
      <c r="AC110" s="95">
        <f>IF($E$3="Grams",U110, IF($E$3="% Calories", V110, IF($E$3="% Weight",W110, "")))</f>
        <v>1.5</v>
      </c>
      <c r="AD110" s="96">
        <v>1</v>
      </c>
      <c r="AE110" s="66"/>
      <c r="AF110" s="66"/>
    </row>
    <row r="111" spans="1:32" hidden="1">
      <c r="A111" s="87" t="str">
        <f>IF(AND((AC111&lt;=$E$4),(AB111&lt;=$I$4),(AA111&lt;=$H$4),(Z111&lt;=$G$4),(Y111&lt;=$F$4),(X111&lt;=$D$4)),"Compliant","Non-Compliant")</f>
        <v>Non-Compliant</v>
      </c>
      <c r="B111" s="88" t="s">
        <v>159</v>
      </c>
      <c r="C111" s="88" t="s">
        <v>160</v>
      </c>
      <c r="D111" s="88">
        <v>1.5</v>
      </c>
      <c r="E111" s="88">
        <v>42</v>
      </c>
      <c r="F111" s="89">
        <v>1.5</v>
      </c>
      <c r="G111" s="88">
        <v>130</v>
      </c>
      <c r="H111" s="88">
        <v>5</v>
      </c>
      <c r="I111" s="88">
        <v>45</v>
      </c>
      <c r="J111" s="88">
        <v>1</v>
      </c>
      <c r="K111" s="88">
        <v>0</v>
      </c>
      <c r="L111" s="88">
        <v>230</v>
      </c>
      <c r="M111" s="88">
        <v>0.5</v>
      </c>
      <c r="N111" s="90">
        <f>F111*G111</f>
        <v>195</v>
      </c>
      <c r="O111" s="90">
        <f>F111*H111</f>
        <v>7.5</v>
      </c>
      <c r="P111" s="91">
        <f>(I111*F111)/N111</f>
        <v>0.34615384615384615</v>
      </c>
      <c r="Q111" s="92">
        <f>F111*J111</f>
        <v>1.5</v>
      </c>
      <c r="R111" s="91">
        <f>(Q111*9)/N111</f>
        <v>6.9230769230769235E-2</v>
      </c>
      <c r="S111" s="92">
        <f>F111*K111</f>
        <v>0</v>
      </c>
      <c r="T111" s="90">
        <f>L111*F111</f>
        <v>345</v>
      </c>
      <c r="U111" s="90">
        <f>M111*F111</f>
        <v>0.75</v>
      </c>
      <c r="V111" s="93">
        <f>(U111*4)/N111</f>
        <v>1.5384615384615385E-2</v>
      </c>
      <c r="W111" s="94">
        <f>U111/E111</f>
        <v>1.7857142857142856E-2</v>
      </c>
      <c r="X111" s="95">
        <f>IF($D$3="Calories",N111,"")</f>
        <v>195</v>
      </c>
      <c r="Y111" s="95">
        <f>IF($F$3="Grams",O111,IF($F$3="% Calories",P111,""))</f>
        <v>7.5</v>
      </c>
      <c r="Z111" s="95" t="str">
        <f>IF($G$3="Grams",K111,"")</f>
        <v/>
      </c>
      <c r="AA111" s="95">
        <f>IF($H$3="Grams",Q111,IF($H$3="% Calories",R111,""))</f>
        <v>1.5</v>
      </c>
      <c r="AB111" s="95" t="str">
        <f>IF($I$3="Milligrams",T111,"")</f>
        <v/>
      </c>
      <c r="AC111" s="95">
        <f>IF($E$3="Grams",U111, IF($E$3="% Calories", V111, IF($E$3="% Weight",W111, "")))</f>
        <v>0.75</v>
      </c>
      <c r="AD111" s="96">
        <v>1</v>
      </c>
      <c r="AE111" s="66"/>
      <c r="AF111" s="66"/>
    </row>
    <row r="112" spans="1:32" hidden="1">
      <c r="A112" s="87" t="str">
        <f>IF(AND((AC112&lt;=$E$4),(AB112&lt;=$I$4),(AA112&lt;=$H$4),(Z112&lt;=$G$4),(Y112&lt;=$F$4),(X112&lt;=$D$4)),"Compliant","Non-Compliant")</f>
        <v>Non-Compliant</v>
      </c>
      <c r="B112" s="88" t="s">
        <v>159</v>
      </c>
      <c r="C112" s="88" t="s">
        <v>161</v>
      </c>
      <c r="D112" s="88">
        <v>1</v>
      </c>
      <c r="E112" s="88">
        <v>28.3</v>
      </c>
      <c r="F112" s="89">
        <v>1</v>
      </c>
      <c r="G112" s="88">
        <v>160</v>
      </c>
      <c r="H112" s="88">
        <v>10</v>
      </c>
      <c r="I112" s="88">
        <v>90</v>
      </c>
      <c r="J112" s="88">
        <v>1.5</v>
      </c>
      <c r="K112" s="88">
        <v>0</v>
      </c>
      <c r="L112" s="88">
        <v>270</v>
      </c>
      <c r="M112" s="88">
        <v>1</v>
      </c>
      <c r="N112" s="90">
        <f>F112*G112</f>
        <v>160</v>
      </c>
      <c r="O112" s="90">
        <f>F112*H112</f>
        <v>10</v>
      </c>
      <c r="P112" s="91">
        <f>(I112*F112)/N112</f>
        <v>0.5625</v>
      </c>
      <c r="Q112" s="92">
        <f>F112*J112</f>
        <v>1.5</v>
      </c>
      <c r="R112" s="91">
        <f>(Q112*9)/N112</f>
        <v>8.4375000000000006E-2</v>
      </c>
      <c r="S112" s="92">
        <f>F112*K112</f>
        <v>0</v>
      </c>
      <c r="T112" s="90">
        <f>L112*F112</f>
        <v>270</v>
      </c>
      <c r="U112" s="90">
        <f>M112*F112</f>
        <v>1</v>
      </c>
      <c r="V112" s="93">
        <f>(U112*4)/N112</f>
        <v>2.5000000000000001E-2</v>
      </c>
      <c r="W112" s="94">
        <f>U112/E112</f>
        <v>3.5335689045936397E-2</v>
      </c>
      <c r="X112" s="95">
        <f>IF($D$3="Calories",N112,"")</f>
        <v>160</v>
      </c>
      <c r="Y112" s="95">
        <f>IF($F$3="Grams",O112,IF($F$3="% Calories",P112,""))</f>
        <v>10</v>
      </c>
      <c r="Z112" s="95" t="str">
        <f>IF($G$3="Grams",K112,"")</f>
        <v/>
      </c>
      <c r="AA112" s="95">
        <f>IF($H$3="Grams",Q112,IF($H$3="% Calories",R112,""))</f>
        <v>1.5</v>
      </c>
      <c r="AB112" s="95" t="str">
        <f>IF($I$3="Milligrams",T112,"")</f>
        <v/>
      </c>
      <c r="AC112" s="95">
        <f>IF($E$3="Grams",U112, IF($E$3="% Calories", V112, IF($E$3="% Weight",W112, "")))</f>
        <v>1</v>
      </c>
      <c r="AD112" s="96">
        <v>1</v>
      </c>
      <c r="AE112" s="66"/>
      <c r="AF112" s="66"/>
    </row>
    <row r="113" spans="1:32" hidden="1">
      <c r="A113" s="87" t="str">
        <f>IF(AND((AC113&lt;=$E$4),(AB113&lt;=$I$4),(AA113&lt;=$H$4),(Z113&lt;=$G$4),(Y113&lt;=$F$4),(X113&lt;=$D$4)),"Compliant","Non-Compliant")</f>
        <v>Non-Compliant</v>
      </c>
      <c r="B113" s="88" t="s">
        <v>159</v>
      </c>
      <c r="C113" s="88" t="s">
        <v>162</v>
      </c>
      <c r="D113" s="88">
        <v>1</v>
      </c>
      <c r="E113" s="88">
        <v>28.3</v>
      </c>
      <c r="F113" s="89">
        <v>1</v>
      </c>
      <c r="G113" s="88">
        <v>150</v>
      </c>
      <c r="H113" s="88">
        <v>9</v>
      </c>
      <c r="I113" s="88">
        <v>80</v>
      </c>
      <c r="J113" s="88">
        <v>1.5</v>
      </c>
      <c r="K113" s="88">
        <v>0</v>
      </c>
      <c r="L113" s="88">
        <v>180</v>
      </c>
      <c r="M113" s="88">
        <v>1</v>
      </c>
      <c r="N113" s="90">
        <f>F113*G113</f>
        <v>150</v>
      </c>
      <c r="O113" s="90">
        <f>F113*H113</f>
        <v>9</v>
      </c>
      <c r="P113" s="91">
        <f>(I113*F113)/N113</f>
        <v>0.53333333333333333</v>
      </c>
      <c r="Q113" s="92">
        <f>F113*J113</f>
        <v>1.5</v>
      </c>
      <c r="R113" s="91">
        <f>(Q113*9)/N113</f>
        <v>0.09</v>
      </c>
      <c r="S113" s="92">
        <f>F113*K113</f>
        <v>0</v>
      </c>
      <c r="T113" s="90">
        <f>L113*F113</f>
        <v>180</v>
      </c>
      <c r="U113" s="90">
        <f>M113*F113</f>
        <v>1</v>
      </c>
      <c r="V113" s="93">
        <f>(U113*4)/N113</f>
        <v>2.6666666666666668E-2</v>
      </c>
      <c r="W113" s="94">
        <f>U113/E113</f>
        <v>3.5335689045936397E-2</v>
      </c>
      <c r="X113" s="95">
        <f>IF($D$3="Calories",N113,"")</f>
        <v>150</v>
      </c>
      <c r="Y113" s="95">
        <f>IF($F$3="Grams",O113,IF($F$3="% Calories",P113,""))</f>
        <v>9</v>
      </c>
      <c r="Z113" s="95" t="str">
        <f>IF($G$3="Grams",K113,"")</f>
        <v/>
      </c>
      <c r="AA113" s="95">
        <f>IF($H$3="Grams",Q113,IF($H$3="% Calories",R113,""))</f>
        <v>1.5</v>
      </c>
      <c r="AB113" s="95" t="str">
        <f>IF($I$3="Milligrams",T113,"")</f>
        <v/>
      </c>
      <c r="AC113" s="95">
        <f>IF($E$3="Grams",U113, IF($E$3="% Calories", V113, IF($E$3="% Weight",W113, "")))</f>
        <v>1</v>
      </c>
      <c r="AD113" s="96">
        <v>1</v>
      </c>
      <c r="AE113" s="66"/>
      <c r="AF113" s="66"/>
    </row>
    <row r="114" spans="1:32" hidden="1">
      <c r="A114" s="87" t="str">
        <f>IF(AND((AC114&lt;=$E$4),(AB114&lt;=$I$4),(AA114&lt;=$H$4),(Z114&lt;=$G$4),(Y114&lt;=$F$4),(X114&lt;=$D$4)),"Compliant","Non-Compliant")</f>
        <v>Non-Compliant</v>
      </c>
      <c r="B114" s="88" t="s">
        <v>159</v>
      </c>
      <c r="C114" s="88" t="s">
        <v>163</v>
      </c>
      <c r="D114" s="88">
        <v>1.38</v>
      </c>
      <c r="E114" s="88">
        <v>39</v>
      </c>
      <c r="F114" s="89">
        <v>1</v>
      </c>
      <c r="G114" s="88">
        <v>200</v>
      </c>
      <c r="H114" s="88">
        <v>10</v>
      </c>
      <c r="I114" s="88">
        <v>90</v>
      </c>
      <c r="J114" s="88">
        <v>4</v>
      </c>
      <c r="K114" s="88">
        <v>0</v>
      </c>
      <c r="L114" s="88">
        <v>350</v>
      </c>
      <c r="M114" s="88">
        <v>3</v>
      </c>
      <c r="N114" s="90">
        <f>F114*G114</f>
        <v>200</v>
      </c>
      <c r="O114" s="90">
        <f>F114*H114</f>
        <v>10</v>
      </c>
      <c r="P114" s="91">
        <f>(I114*F114)/N114</f>
        <v>0.45</v>
      </c>
      <c r="Q114" s="92">
        <f>F114*J114</f>
        <v>4</v>
      </c>
      <c r="R114" s="91">
        <f>(Q114*9)/N114</f>
        <v>0.18</v>
      </c>
      <c r="S114" s="92">
        <f>F114*K114</f>
        <v>0</v>
      </c>
      <c r="T114" s="90">
        <f>L114*F114</f>
        <v>350</v>
      </c>
      <c r="U114" s="90">
        <f>M114*F114</f>
        <v>3</v>
      </c>
      <c r="V114" s="93">
        <f>(U114*4)/N114</f>
        <v>0.06</v>
      </c>
      <c r="W114" s="94">
        <f>U114/E114</f>
        <v>7.6923076923076927E-2</v>
      </c>
      <c r="X114" s="95">
        <f>IF($D$3="Calories",N114,"")</f>
        <v>200</v>
      </c>
      <c r="Y114" s="95">
        <f>IF($F$3="Grams",O114,IF($F$3="% Calories",P114,""))</f>
        <v>10</v>
      </c>
      <c r="Z114" s="95" t="str">
        <f>IF($G$3="Grams",K114,"")</f>
        <v/>
      </c>
      <c r="AA114" s="95">
        <f>IF($H$3="Grams",Q114,IF($H$3="% Calories",R114,""))</f>
        <v>4</v>
      </c>
      <c r="AB114" s="95" t="str">
        <f>IF($I$3="Milligrams",T114,"")</f>
        <v/>
      </c>
      <c r="AC114" s="95">
        <f>IF($E$3="Grams",U114, IF($E$3="% Calories", V114, IF($E$3="% Weight",W114, "")))</f>
        <v>3</v>
      </c>
      <c r="AD114" s="96">
        <v>1</v>
      </c>
      <c r="AE114" s="66"/>
      <c r="AF114" s="66"/>
    </row>
    <row r="115" spans="1:32" hidden="1">
      <c r="A115" s="87" t="str">
        <f>IF(AND((AC115&lt;=$E$4),(AB115&lt;=$I$4),(AA115&lt;=$H$4),(Z115&lt;=$G$4),(Y115&lt;=$F$4),(X115&lt;=$D$4)),"Compliant","Non-Compliant")</f>
        <v>Non-Compliant</v>
      </c>
      <c r="B115" s="88" t="s">
        <v>159</v>
      </c>
      <c r="C115" s="88" t="s">
        <v>164</v>
      </c>
      <c r="D115" s="88">
        <v>1.38</v>
      </c>
      <c r="E115" s="88">
        <v>39</v>
      </c>
      <c r="F115" s="89">
        <v>1</v>
      </c>
      <c r="G115" s="88">
        <v>200</v>
      </c>
      <c r="H115" s="88">
        <v>10</v>
      </c>
      <c r="I115" s="88">
        <v>90</v>
      </c>
      <c r="J115" s="88">
        <v>3.5</v>
      </c>
      <c r="K115" s="88">
        <v>0</v>
      </c>
      <c r="L115" s="88">
        <v>350</v>
      </c>
      <c r="M115" s="88">
        <v>4</v>
      </c>
      <c r="N115" s="90">
        <f>F115*G115</f>
        <v>200</v>
      </c>
      <c r="O115" s="90">
        <f>F115*H115</f>
        <v>10</v>
      </c>
      <c r="P115" s="91">
        <f>(I115*F115)/N115</f>
        <v>0.45</v>
      </c>
      <c r="Q115" s="92">
        <f>F115*J115</f>
        <v>3.5</v>
      </c>
      <c r="R115" s="91">
        <f>(Q115*9)/N115</f>
        <v>0.1575</v>
      </c>
      <c r="S115" s="92">
        <f>F115*K115</f>
        <v>0</v>
      </c>
      <c r="T115" s="90">
        <f>L115*F115</f>
        <v>350</v>
      </c>
      <c r="U115" s="90">
        <f>M115*F115</f>
        <v>4</v>
      </c>
      <c r="V115" s="93">
        <f>(U115*4)/N115</f>
        <v>0.08</v>
      </c>
      <c r="W115" s="94">
        <f>U115/E115</f>
        <v>0.10256410256410256</v>
      </c>
      <c r="X115" s="95">
        <f>IF($D$3="Calories",N115,"")</f>
        <v>200</v>
      </c>
      <c r="Y115" s="95">
        <f>IF($F$3="Grams",O115,IF($F$3="% Calories",P115,""))</f>
        <v>10</v>
      </c>
      <c r="Z115" s="95" t="str">
        <f>IF($G$3="Grams",K115,"")</f>
        <v/>
      </c>
      <c r="AA115" s="95">
        <f>IF($H$3="Grams",Q115,IF($H$3="% Calories",R115,""))</f>
        <v>3.5</v>
      </c>
      <c r="AB115" s="95" t="str">
        <f>IF($I$3="Milligrams",T115,"")</f>
        <v/>
      </c>
      <c r="AC115" s="95">
        <f>IF($E$3="Grams",U115, IF($E$3="% Calories", V115, IF($E$3="% Weight",W115, "")))</f>
        <v>4</v>
      </c>
      <c r="AD115" s="96">
        <v>1</v>
      </c>
      <c r="AE115" s="66"/>
      <c r="AF115" s="66"/>
    </row>
    <row r="116" spans="1:32" hidden="1">
      <c r="A116" s="87" t="str">
        <f>IF(AND((AC116&lt;=$E$4),(AB116&lt;=$I$4),(AA116&lt;=$H$4),(Z116&lt;=$G$4),(Y116&lt;=$F$4),(X116&lt;=$D$4)),"Compliant","Non-Compliant")</f>
        <v>Non-Compliant</v>
      </c>
      <c r="B116" s="88" t="s">
        <v>159</v>
      </c>
      <c r="C116" s="88" t="s">
        <v>165</v>
      </c>
      <c r="D116" s="88"/>
      <c r="E116" s="88">
        <v>21.2</v>
      </c>
      <c r="F116" s="89">
        <f>21.2/28</f>
        <v>0.75714285714285712</v>
      </c>
      <c r="G116" s="88">
        <v>160</v>
      </c>
      <c r="H116" s="88">
        <v>10</v>
      </c>
      <c r="I116" s="88">
        <v>90</v>
      </c>
      <c r="J116" s="88">
        <v>2</v>
      </c>
      <c r="K116" s="88">
        <v>0</v>
      </c>
      <c r="L116" s="88">
        <v>290</v>
      </c>
      <c r="M116" s="88">
        <v>2</v>
      </c>
      <c r="N116" s="90">
        <f>F116*G116</f>
        <v>121.14285714285714</v>
      </c>
      <c r="O116" s="90">
        <f>F116*H116</f>
        <v>7.5714285714285712</v>
      </c>
      <c r="P116" s="91">
        <f>(I116*F116)/N116</f>
        <v>0.5625</v>
      </c>
      <c r="Q116" s="92">
        <f>F116*J116</f>
        <v>1.5142857142857142</v>
      </c>
      <c r="R116" s="91">
        <f>(Q116*9)/N116</f>
        <v>0.1125</v>
      </c>
      <c r="S116" s="92">
        <f>F116*K116</f>
        <v>0</v>
      </c>
      <c r="T116" s="90">
        <f>L116*F116</f>
        <v>219.57142857142856</v>
      </c>
      <c r="U116" s="90">
        <f>M116*F116</f>
        <v>1.5142857142857142</v>
      </c>
      <c r="V116" s="93">
        <f>(U116*4)/N116</f>
        <v>0.05</v>
      </c>
      <c r="W116" s="94">
        <f>U116/E116</f>
        <v>7.1428571428571425E-2</v>
      </c>
      <c r="X116" s="95">
        <f>IF($D$3="Calories",N116,"")</f>
        <v>121.14285714285714</v>
      </c>
      <c r="Y116" s="95">
        <f>IF($F$3="Grams",O116,IF($F$3="% Calories",P116,""))</f>
        <v>7.5714285714285712</v>
      </c>
      <c r="Z116" s="95" t="str">
        <f>IF($G$3="Grams",K116,"")</f>
        <v/>
      </c>
      <c r="AA116" s="95">
        <f>IF($H$3="Grams",Q116,IF($H$3="% Calories",R116,""))</f>
        <v>1.5142857142857142</v>
      </c>
      <c r="AB116" s="95" t="str">
        <f>IF($I$3="Milligrams",T116,"")</f>
        <v/>
      </c>
      <c r="AC116" s="95">
        <f>IF($E$3="Grams",U116, IF($E$3="% Calories", V116, IF($E$3="% Weight",W116, "")))</f>
        <v>1.5142857142857142</v>
      </c>
      <c r="AD116" s="96">
        <v>1</v>
      </c>
      <c r="AE116" s="66"/>
      <c r="AF116" s="66"/>
    </row>
    <row r="117" spans="1:32" hidden="1">
      <c r="A117" s="87" t="str">
        <f>IF(AND((AC117&lt;=$E$4),(AB117&lt;=$I$4),(AA117&lt;=$H$4),(Z117&lt;=$G$4),(Y117&lt;=$F$4),(X117&lt;=$D$4)),"Compliant","Non-Compliant")</f>
        <v>Non-Compliant</v>
      </c>
      <c r="B117" s="88" t="s">
        <v>159</v>
      </c>
      <c r="C117" s="88" t="s">
        <v>166</v>
      </c>
      <c r="D117" s="88">
        <v>1</v>
      </c>
      <c r="E117" s="88">
        <v>28</v>
      </c>
      <c r="F117" s="89">
        <v>1</v>
      </c>
      <c r="G117" s="88">
        <v>160</v>
      </c>
      <c r="H117" s="88">
        <v>10</v>
      </c>
      <c r="I117" s="88">
        <v>90</v>
      </c>
      <c r="J117" s="88">
        <v>1.5</v>
      </c>
      <c r="K117" s="88">
        <v>0</v>
      </c>
      <c r="L117" s="88">
        <v>150</v>
      </c>
      <c r="M117" s="88">
        <v>2</v>
      </c>
      <c r="N117" s="90">
        <f>F117*G117</f>
        <v>160</v>
      </c>
      <c r="O117" s="90">
        <f>F117*H117</f>
        <v>10</v>
      </c>
      <c r="P117" s="91">
        <f>(I117*F117)/N117</f>
        <v>0.5625</v>
      </c>
      <c r="Q117" s="92">
        <f>F117*J117</f>
        <v>1.5</v>
      </c>
      <c r="R117" s="91">
        <f>(Q117*9)/N117</f>
        <v>8.4375000000000006E-2</v>
      </c>
      <c r="S117" s="92">
        <f>F117*K117</f>
        <v>0</v>
      </c>
      <c r="T117" s="90">
        <f>L117*F117</f>
        <v>150</v>
      </c>
      <c r="U117" s="90">
        <f>M117*F117</f>
        <v>2</v>
      </c>
      <c r="V117" s="93">
        <f>(U117*4)/N117</f>
        <v>0.05</v>
      </c>
      <c r="W117" s="94">
        <f>U117/E117</f>
        <v>7.1428571428571425E-2</v>
      </c>
      <c r="X117" s="95">
        <f>IF($D$3="Calories",N117,"")</f>
        <v>160</v>
      </c>
      <c r="Y117" s="95">
        <f>IF($F$3="Grams",O117,IF($F$3="% Calories",P117,""))</f>
        <v>10</v>
      </c>
      <c r="Z117" s="95" t="str">
        <f>IF($G$3="Grams",K117,"")</f>
        <v/>
      </c>
      <c r="AA117" s="95">
        <f>IF($H$3="Grams",Q117,IF($H$3="% Calories",R117,""))</f>
        <v>1.5</v>
      </c>
      <c r="AB117" s="95" t="str">
        <f>IF($I$3="Milligrams",T117,"")</f>
        <v/>
      </c>
      <c r="AC117" s="95">
        <f>IF($E$3="Grams",U117, IF($E$3="% Calories", V117, IF($E$3="% Weight",W117, "")))</f>
        <v>2</v>
      </c>
      <c r="AD117" s="96">
        <v>1</v>
      </c>
      <c r="AE117" s="66"/>
      <c r="AF117" s="66"/>
    </row>
    <row r="118" spans="1:32" hidden="1">
      <c r="A118" s="87" t="str">
        <f>IF(AND((AC118&lt;=$E$4),(AB118&lt;=$I$4),(AA118&lt;=$H$4),(Z118&lt;=$G$4),(Y118&lt;=$F$4),(X118&lt;=$D$4)),"Compliant","Non-Compliant")</f>
        <v>Non-Compliant</v>
      </c>
      <c r="B118" s="88" t="s">
        <v>159</v>
      </c>
      <c r="C118" s="88" t="s">
        <v>167</v>
      </c>
      <c r="D118" s="88">
        <v>1.38</v>
      </c>
      <c r="E118" s="88">
        <v>39</v>
      </c>
      <c r="F118" s="89">
        <v>1</v>
      </c>
      <c r="G118" s="88">
        <v>210</v>
      </c>
      <c r="H118" s="88">
        <v>11</v>
      </c>
      <c r="I118" s="88">
        <v>100</v>
      </c>
      <c r="J118" s="88">
        <v>4</v>
      </c>
      <c r="K118" s="88">
        <v>0</v>
      </c>
      <c r="L118" s="88">
        <v>370</v>
      </c>
      <c r="M118" s="88">
        <v>5</v>
      </c>
      <c r="N118" s="90">
        <f>F118*G118</f>
        <v>210</v>
      </c>
      <c r="O118" s="90">
        <f>F118*H118</f>
        <v>11</v>
      </c>
      <c r="P118" s="91">
        <f>(I118*F118)/N118</f>
        <v>0.47619047619047616</v>
      </c>
      <c r="Q118" s="92">
        <f>F118*J118</f>
        <v>4</v>
      </c>
      <c r="R118" s="91">
        <f>(Q118*9)/N118</f>
        <v>0.17142857142857143</v>
      </c>
      <c r="S118" s="92">
        <f>F118*K118</f>
        <v>0</v>
      </c>
      <c r="T118" s="90">
        <f>L118*F118</f>
        <v>370</v>
      </c>
      <c r="U118" s="90">
        <f>M118*F118</f>
        <v>5</v>
      </c>
      <c r="V118" s="93">
        <f>(U118*4)/N118</f>
        <v>9.5238095238095233E-2</v>
      </c>
      <c r="W118" s="94">
        <f>U118/E118</f>
        <v>0.12820512820512819</v>
      </c>
      <c r="X118" s="95">
        <f>IF($D$3="Calories",N118,"")</f>
        <v>210</v>
      </c>
      <c r="Y118" s="95">
        <f>IF($F$3="Grams",O118,IF($F$3="% Calories",P118,""))</f>
        <v>11</v>
      </c>
      <c r="Z118" s="95" t="str">
        <f>IF($G$3="Grams",K118,"")</f>
        <v/>
      </c>
      <c r="AA118" s="95">
        <f>IF($H$3="Grams",Q118,IF($H$3="% Calories",R118,""))</f>
        <v>4</v>
      </c>
      <c r="AB118" s="95" t="str">
        <f>IF($I$3="Milligrams",T118,"")</f>
        <v/>
      </c>
      <c r="AC118" s="95">
        <f>IF($E$3="Grams",U118, IF($E$3="% Calories", V118, IF($E$3="% Weight",W118, "")))</f>
        <v>5</v>
      </c>
      <c r="AD118" s="96">
        <v>1</v>
      </c>
      <c r="AE118" s="66"/>
      <c r="AF118" s="66"/>
    </row>
    <row r="119" spans="1:32" hidden="1">
      <c r="A119" s="87" t="str">
        <f>IF(AND((AC119&lt;=$E$4),(AB119&lt;=$I$4),(AA119&lt;=$H$4),(Z119&lt;=$G$4),(Y119&lt;=$F$4),(X119&lt;=$D$4)),"Compliant","Non-Compliant")</f>
        <v>Non-Compliant</v>
      </c>
      <c r="B119" s="88" t="s">
        <v>159</v>
      </c>
      <c r="C119" s="88" t="s">
        <v>168</v>
      </c>
      <c r="D119" s="88">
        <v>1.38</v>
      </c>
      <c r="E119" s="88">
        <v>39</v>
      </c>
      <c r="F119" s="89">
        <v>1</v>
      </c>
      <c r="G119" s="88">
        <v>210</v>
      </c>
      <c r="H119" s="88">
        <v>11</v>
      </c>
      <c r="I119" s="88">
        <v>100</v>
      </c>
      <c r="J119" s="88">
        <v>3</v>
      </c>
      <c r="K119" s="88">
        <v>0</v>
      </c>
      <c r="L119" s="88">
        <v>260</v>
      </c>
      <c r="M119" s="88">
        <v>6</v>
      </c>
      <c r="N119" s="90">
        <f>F119*G119</f>
        <v>210</v>
      </c>
      <c r="O119" s="90">
        <f>F119*H119</f>
        <v>11</v>
      </c>
      <c r="P119" s="91">
        <f>(I119*F119)/N119</f>
        <v>0.47619047619047616</v>
      </c>
      <c r="Q119" s="92">
        <f>F119*J119</f>
        <v>3</v>
      </c>
      <c r="R119" s="91">
        <f>(Q119*9)/N119</f>
        <v>0.12857142857142856</v>
      </c>
      <c r="S119" s="92">
        <f>F119*K119</f>
        <v>0</v>
      </c>
      <c r="T119" s="90">
        <f>L119*F119</f>
        <v>260</v>
      </c>
      <c r="U119" s="90">
        <f>M119*F119</f>
        <v>6</v>
      </c>
      <c r="V119" s="93">
        <f>(U119*4)/N119</f>
        <v>0.11428571428571428</v>
      </c>
      <c r="W119" s="94">
        <f>U119/E119</f>
        <v>0.15384615384615385</v>
      </c>
      <c r="X119" s="95">
        <f>IF($D$3="Calories",N119,"")</f>
        <v>210</v>
      </c>
      <c r="Y119" s="95">
        <f>IF($F$3="Grams",O119,IF($F$3="% Calories",P119,""))</f>
        <v>11</v>
      </c>
      <c r="Z119" s="95" t="str">
        <f>IF($G$3="Grams",K119,"")</f>
        <v/>
      </c>
      <c r="AA119" s="95">
        <f>IF($H$3="Grams",Q119,IF($H$3="% Calories",R119,""))</f>
        <v>3</v>
      </c>
      <c r="AB119" s="95" t="str">
        <f>IF($I$3="Milligrams",T119,"")</f>
        <v/>
      </c>
      <c r="AC119" s="95">
        <f>IF($E$3="Grams",U119, IF($E$3="% Calories", V119, IF($E$3="% Weight",W119, "")))</f>
        <v>6</v>
      </c>
      <c r="AD119" s="96">
        <v>1</v>
      </c>
      <c r="AE119" s="66"/>
      <c r="AF119" s="66"/>
    </row>
    <row r="120" spans="1:32" hidden="1">
      <c r="A120" s="87" t="str">
        <f>IF(AND((AC120&lt;=$E$4),(AB120&lt;=$I$4),(AA120&lt;=$H$4),(Z120&lt;=$G$4),(Y120&lt;=$F$4),(X120&lt;=$D$4)),"Compliant","Non-Compliant")</f>
        <v>Non-Compliant</v>
      </c>
      <c r="B120" s="97" t="s">
        <v>169</v>
      </c>
      <c r="C120" s="103" t="s">
        <v>170</v>
      </c>
      <c r="D120" s="104">
        <v>1.42</v>
      </c>
      <c r="E120" s="105">
        <v>40</v>
      </c>
      <c r="F120" s="89">
        <v>1</v>
      </c>
      <c r="G120" s="105">
        <v>190</v>
      </c>
      <c r="H120" s="105">
        <v>9</v>
      </c>
      <c r="I120" s="105">
        <v>80</v>
      </c>
      <c r="J120" s="106">
        <v>3</v>
      </c>
      <c r="K120" s="105">
        <v>0</v>
      </c>
      <c r="L120" s="105">
        <v>160</v>
      </c>
      <c r="M120" s="105">
        <v>11</v>
      </c>
      <c r="N120" s="90">
        <f>F120*G120</f>
        <v>190</v>
      </c>
      <c r="O120" s="90">
        <f>F120*H120</f>
        <v>9</v>
      </c>
      <c r="P120" s="91">
        <f>(I120*F120)/N120</f>
        <v>0.42105263157894735</v>
      </c>
      <c r="Q120" s="92">
        <f>F120*J120</f>
        <v>3</v>
      </c>
      <c r="R120" s="91">
        <f>(Q120*9)/N120</f>
        <v>0.14210526315789473</v>
      </c>
      <c r="S120" s="92">
        <f>F120*K120</f>
        <v>0</v>
      </c>
      <c r="T120" s="90">
        <f>L120*F120</f>
        <v>160</v>
      </c>
      <c r="U120" s="90">
        <f>M120*F120</f>
        <v>11</v>
      </c>
      <c r="V120" s="93">
        <f>(U120*4)/N120</f>
        <v>0.23157894736842105</v>
      </c>
      <c r="W120" s="94">
        <f>U120/E120</f>
        <v>0.27500000000000002</v>
      </c>
      <c r="X120" s="95">
        <f>IF($D$3="Calories",N120,"")</f>
        <v>190</v>
      </c>
      <c r="Y120" s="95">
        <f>IF($F$3="Grams",O120,IF($F$3="% Calories",P120,""))</f>
        <v>9</v>
      </c>
      <c r="Z120" s="95" t="str">
        <f>IF($G$3="Grams",K120,"")</f>
        <v/>
      </c>
      <c r="AA120" s="95">
        <f>IF($H$3="Grams",Q120,IF($H$3="% Calories",R120,""))</f>
        <v>3</v>
      </c>
      <c r="AB120" s="95" t="str">
        <f>IF($I$3="Milligrams",T120,"")</f>
        <v/>
      </c>
      <c r="AC120" s="95">
        <f>IF($E$3="Grams",U120, IF($E$3="% Calories", V120, IF($E$3="% Weight",W120, "")))</f>
        <v>11</v>
      </c>
      <c r="AD120" s="101">
        <v>1</v>
      </c>
      <c r="AE120" s="66"/>
      <c r="AF120" s="66"/>
    </row>
    <row r="121" spans="1:32" hidden="1">
      <c r="A121" s="87" t="str">
        <f>IF(AND((AC121&lt;=$E$4),(AB121&lt;=$I$4),(AA121&lt;=$H$4),(Z121&lt;=$G$4),(Y121&lt;=$F$4),(X121&lt;=$D$4)),"Compliant","Non-Compliant")</f>
        <v>Non-Compliant</v>
      </c>
      <c r="B121" s="88" t="s">
        <v>169</v>
      </c>
      <c r="C121" s="88" t="s">
        <v>171</v>
      </c>
      <c r="D121" s="88">
        <f>7/8</f>
        <v>0.875</v>
      </c>
      <c r="E121" s="88">
        <v>25</v>
      </c>
      <c r="F121" s="89">
        <v>1</v>
      </c>
      <c r="G121" s="88">
        <v>130</v>
      </c>
      <c r="H121" s="88">
        <v>7</v>
      </c>
      <c r="I121" s="88">
        <v>70</v>
      </c>
      <c r="J121" s="88">
        <v>6</v>
      </c>
      <c r="K121" s="88">
        <v>0</v>
      </c>
      <c r="L121" s="88">
        <v>250</v>
      </c>
      <c r="M121" s="88">
        <v>1</v>
      </c>
      <c r="N121" s="90">
        <f>F121*G121</f>
        <v>130</v>
      </c>
      <c r="O121" s="90">
        <f>F121*H121</f>
        <v>7</v>
      </c>
      <c r="P121" s="91">
        <f>(I121*F121)/N121</f>
        <v>0.53846153846153844</v>
      </c>
      <c r="Q121" s="92">
        <f>F121*J121</f>
        <v>6</v>
      </c>
      <c r="R121" s="91">
        <f>(Q121*9)/N121</f>
        <v>0.41538461538461541</v>
      </c>
      <c r="S121" s="92">
        <f>F121*K121</f>
        <v>0</v>
      </c>
      <c r="T121" s="90">
        <f>L121*F121</f>
        <v>250</v>
      </c>
      <c r="U121" s="90">
        <f>M121*F121</f>
        <v>1</v>
      </c>
      <c r="V121" s="93">
        <f>(U121*4)/N121</f>
        <v>3.0769230769230771E-2</v>
      </c>
      <c r="W121" s="94">
        <f>U121/E121</f>
        <v>0.04</v>
      </c>
      <c r="X121" s="95">
        <f>IF($D$3="Calories",N121,"")</f>
        <v>130</v>
      </c>
      <c r="Y121" s="95">
        <f>IF($F$3="Grams",O121,IF($F$3="% Calories",P121,""))</f>
        <v>7</v>
      </c>
      <c r="Z121" s="95" t="str">
        <f>IF($G$3="Grams",K121,"")</f>
        <v/>
      </c>
      <c r="AA121" s="95">
        <f>IF($H$3="Grams",Q121,IF($H$3="% Calories",R121,""))</f>
        <v>6</v>
      </c>
      <c r="AB121" s="95" t="str">
        <f>IF($I$3="Milligrams",T121,"")</f>
        <v/>
      </c>
      <c r="AC121" s="95">
        <f>IF($E$3="Grams",U121, IF($E$3="% Calories", V121, IF($E$3="% Weight",W121, "")))</f>
        <v>1</v>
      </c>
      <c r="AD121" s="96">
        <v>1</v>
      </c>
      <c r="AE121" s="66"/>
      <c r="AF121" s="66"/>
    </row>
    <row r="122" spans="1:32">
      <c r="A122" s="87" t="str">
        <f>IF(AND((AC122&lt;=$E$4),(AB122&lt;=$I$4),(AA122&lt;=$H$4),(Z122&lt;=$G$4),(Y122&lt;=$F$4),(X122&lt;=$D$4)),"Compliant","Non-Compliant")</f>
        <v>Compliant</v>
      </c>
      <c r="B122" s="88" t="s">
        <v>169</v>
      </c>
      <c r="C122" s="88" t="s">
        <v>172</v>
      </c>
      <c r="D122" s="88">
        <v>1.75</v>
      </c>
      <c r="E122" s="88">
        <v>49</v>
      </c>
      <c r="F122" s="89">
        <v>1</v>
      </c>
      <c r="G122" s="88">
        <v>200</v>
      </c>
      <c r="H122" s="88">
        <v>6</v>
      </c>
      <c r="I122" s="88">
        <v>50</v>
      </c>
      <c r="J122" s="88">
        <v>1</v>
      </c>
      <c r="K122" s="88">
        <v>0.5</v>
      </c>
      <c r="L122" s="88">
        <v>340</v>
      </c>
      <c r="M122" s="88">
        <v>3</v>
      </c>
      <c r="N122" s="90">
        <f>F122*G122</f>
        <v>200</v>
      </c>
      <c r="O122" s="90">
        <f>F122*H122</f>
        <v>6</v>
      </c>
      <c r="P122" s="91">
        <f>(I122*F122)/N122</f>
        <v>0.25</v>
      </c>
      <c r="Q122" s="92">
        <f>F122*J122</f>
        <v>1</v>
      </c>
      <c r="R122" s="91">
        <f>(Q122*9)/N122</f>
        <v>4.4999999999999998E-2</v>
      </c>
      <c r="S122" s="92">
        <f>F122*K122</f>
        <v>0.5</v>
      </c>
      <c r="T122" s="90">
        <f>L122*F122</f>
        <v>340</v>
      </c>
      <c r="U122" s="90">
        <f>M122*F122</f>
        <v>3</v>
      </c>
      <c r="V122" s="93">
        <f>(U122*4)/N122</f>
        <v>0.06</v>
      </c>
      <c r="W122" s="94">
        <f>U122/E122</f>
        <v>6.1224489795918366E-2</v>
      </c>
      <c r="X122" s="95">
        <f>IF($D$3="Calories",N122,"")</f>
        <v>200</v>
      </c>
      <c r="Y122" s="95">
        <f>IF($F$3="Grams",O122,IF($F$3="% Calories",P122,""))</f>
        <v>6</v>
      </c>
      <c r="Z122" s="95" t="str">
        <f>IF($G$3="Grams",K122,"")</f>
        <v/>
      </c>
      <c r="AA122" s="95">
        <f>IF($H$3="Grams",Q122,IF($H$3="% Calories",R122,""))</f>
        <v>1</v>
      </c>
      <c r="AB122" s="95" t="str">
        <f>IF($I$3="Milligrams",T122,"")</f>
        <v/>
      </c>
      <c r="AC122" s="95">
        <f>IF($E$3="Grams",U122, IF($E$3="% Calories", V122, IF($E$3="% Weight",W122, "")))</f>
        <v>3</v>
      </c>
      <c r="AD122" s="96">
        <v>1</v>
      </c>
      <c r="AE122" s="66"/>
      <c r="AF122" s="66"/>
    </row>
    <row r="123" spans="1:32">
      <c r="A123" s="87" t="str">
        <f>IF(AND((AC123&lt;=$E$4),(AB123&lt;=$I$4),(AA123&lt;=$H$4),(Z123&lt;=$G$4),(Y123&lt;=$F$4),(X123&lt;=$D$4)),"Compliant","Non-Compliant")</f>
        <v>Compliant</v>
      </c>
      <c r="B123" s="88" t="s">
        <v>169</v>
      </c>
      <c r="C123" s="88" t="s">
        <v>173</v>
      </c>
      <c r="D123" s="88">
        <v>1.75</v>
      </c>
      <c r="E123" s="88">
        <v>49</v>
      </c>
      <c r="F123" s="89">
        <f>E123/30</f>
        <v>1.6333333333333333</v>
      </c>
      <c r="G123" s="88">
        <v>120</v>
      </c>
      <c r="H123" s="88">
        <v>3.5</v>
      </c>
      <c r="I123" s="88">
        <v>30</v>
      </c>
      <c r="J123" s="88">
        <v>0.5</v>
      </c>
      <c r="K123" s="88">
        <v>0</v>
      </c>
      <c r="L123" s="88">
        <v>135</v>
      </c>
      <c r="M123" s="88">
        <v>5</v>
      </c>
      <c r="N123" s="90">
        <f>F123*G123</f>
        <v>196</v>
      </c>
      <c r="O123" s="90">
        <f>F123*H123</f>
        <v>5.7166666666666668</v>
      </c>
      <c r="P123" s="91">
        <f>(I123*F123)/N123</f>
        <v>0.25</v>
      </c>
      <c r="Q123" s="92">
        <f>F123*J123</f>
        <v>0.81666666666666665</v>
      </c>
      <c r="R123" s="91">
        <f>(Q123*9)/N123</f>
        <v>3.7499999999999999E-2</v>
      </c>
      <c r="S123" s="92">
        <f>F123*K123</f>
        <v>0</v>
      </c>
      <c r="T123" s="90">
        <f>L123*F123</f>
        <v>220.5</v>
      </c>
      <c r="U123" s="90">
        <f>M123*F123</f>
        <v>8.1666666666666661</v>
      </c>
      <c r="V123" s="93">
        <f>(U123*4)/N123</f>
        <v>0.16666666666666666</v>
      </c>
      <c r="W123" s="94">
        <f>U123/E123</f>
        <v>0.16666666666666666</v>
      </c>
      <c r="X123" s="95">
        <f>IF($D$3="Calories",N123,"")</f>
        <v>196</v>
      </c>
      <c r="Y123" s="95">
        <f>IF($F$3="Grams",O123,IF($F$3="% Calories",P123,""))</f>
        <v>5.7166666666666668</v>
      </c>
      <c r="Z123" s="95" t="str">
        <f>IF($G$3="Grams",K123,"")</f>
        <v/>
      </c>
      <c r="AA123" s="95">
        <f>IF($H$3="Grams",Q123,IF($H$3="% Calories",R123,""))</f>
        <v>0.81666666666666665</v>
      </c>
      <c r="AB123" s="95" t="str">
        <f>IF($I$3="Milligrams",T123,"")</f>
        <v/>
      </c>
      <c r="AC123" s="95">
        <f>IF($E$3="Grams",U123, IF($E$3="% Calories", V123, IF($E$3="% Weight",W123, "")))</f>
        <v>8.1666666666666661</v>
      </c>
      <c r="AD123" s="96">
        <v>1</v>
      </c>
      <c r="AE123" s="66"/>
      <c r="AF123" s="66"/>
    </row>
    <row r="124" spans="1:32">
      <c r="A124" s="87" t="str">
        <f>IF(AND((AC124&lt;=$E$4),(AB124&lt;=$I$4),(AA124&lt;=$H$4),(Z124&lt;=$G$4),(Y124&lt;=$F$4),(X124&lt;=$D$4)),"Compliant","Non-Compliant")</f>
        <v>Compliant</v>
      </c>
      <c r="B124" s="97" t="s">
        <v>169</v>
      </c>
      <c r="C124" s="97" t="s">
        <v>174</v>
      </c>
      <c r="D124" s="104">
        <v>1.4</v>
      </c>
      <c r="E124" s="105">
        <v>40</v>
      </c>
      <c r="F124" s="89">
        <v>1</v>
      </c>
      <c r="G124" s="105">
        <v>140</v>
      </c>
      <c r="H124" s="106">
        <v>4</v>
      </c>
      <c r="I124" s="105">
        <v>35</v>
      </c>
      <c r="J124" s="106">
        <v>1.5</v>
      </c>
      <c r="K124" s="105">
        <v>0</v>
      </c>
      <c r="L124" s="105">
        <v>95</v>
      </c>
      <c r="M124" s="105">
        <v>10</v>
      </c>
      <c r="N124" s="90">
        <f>F124*G124</f>
        <v>140</v>
      </c>
      <c r="O124" s="90">
        <f>F124*H124</f>
        <v>4</v>
      </c>
      <c r="P124" s="91">
        <f>(I124*F124)/N124</f>
        <v>0.25</v>
      </c>
      <c r="Q124" s="92">
        <f>F124*J124</f>
        <v>1.5</v>
      </c>
      <c r="R124" s="91">
        <f>(Q124*9)/N124</f>
        <v>9.6428571428571433E-2</v>
      </c>
      <c r="S124" s="92">
        <f>F124*K124</f>
        <v>0</v>
      </c>
      <c r="T124" s="90">
        <f>L124*F124</f>
        <v>95</v>
      </c>
      <c r="U124" s="90">
        <f>M124*F124</f>
        <v>10</v>
      </c>
      <c r="V124" s="93">
        <f>(U124*4)/N124</f>
        <v>0.2857142857142857</v>
      </c>
      <c r="W124" s="94">
        <f>U124/E124</f>
        <v>0.25</v>
      </c>
      <c r="X124" s="95">
        <f>IF($D$3="Calories",N124,"")</f>
        <v>140</v>
      </c>
      <c r="Y124" s="95">
        <f>IF($F$3="Grams",O124,IF($F$3="% Calories",P124,""))</f>
        <v>4</v>
      </c>
      <c r="Z124" s="95" t="str">
        <f>IF($G$3="Grams",K124,"")</f>
        <v/>
      </c>
      <c r="AA124" s="95">
        <f>IF($H$3="Grams",Q124,IF($H$3="% Calories",R124,""))</f>
        <v>1.5</v>
      </c>
      <c r="AB124" s="95" t="str">
        <f>IF($I$3="Milligrams",T124,"")</f>
        <v/>
      </c>
      <c r="AC124" s="95">
        <f>IF($E$3="Grams",U124, IF($E$3="% Calories", V124, IF($E$3="% Weight",W124, "")))</f>
        <v>10</v>
      </c>
      <c r="AD124" s="101">
        <v>1</v>
      </c>
      <c r="AE124" s="66"/>
      <c r="AF124" s="66"/>
    </row>
    <row r="125" spans="1:32">
      <c r="A125" s="87" t="str">
        <f>IF(AND((AC125&lt;=$E$4),(AB125&lt;=$I$4),(AA125&lt;=$H$4),(Z125&lt;=$G$4),(Y125&lt;=$F$4),(X125&lt;=$D$4)),"Compliant","Non-Compliant")</f>
        <v>Compliant</v>
      </c>
      <c r="B125" s="97" t="s">
        <v>169</v>
      </c>
      <c r="C125" s="97" t="s">
        <v>175</v>
      </c>
      <c r="D125" s="104">
        <v>1.4</v>
      </c>
      <c r="E125" s="105">
        <v>40</v>
      </c>
      <c r="F125" s="89">
        <v>1</v>
      </c>
      <c r="G125" s="105">
        <v>150</v>
      </c>
      <c r="H125" s="106">
        <v>4.5</v>
      </c>
      <c r="I125" s="105">
        <v>40</v>
      </c>
      <c r="J125" s="106">
        <v>2</v>
      </c>
      <c r="K125" s="105">
        <v>0</v>
      </c>
      <c r="L125" s="105">
        <v>105</v>
      </c>
      <c r="M125" s="105">
        <v>9</v>
      </c>
      <c r="N125" s="90">
        <f>F125*G125</f>
        <v>150</v>
      </c>
      <c r="O125" s="90">
        <f>F125*H125</f>
        <v>4.5</v>
      </c>
      <c r="P125" s="91">
        <f>(I125*F125)/N125</f>
        <v>0.26666666666666666</v>
      </c>
      <c r="Q125" s="92">
        <f>F125*J125</f>
        <v>2</v>
      </c>
      <c r="R125" s="91">
        <f>(Q125*9)/N125</f>
        <v>0.12</v>
      </c>
      <c r="S125" s="92">
        <f>F125*K125</f>
        <v>0</v>
      </c>
      <c r="T125" s="90">
        <f>L125*F125</f>
        <v>105</v>
      </c>
      <c r="U125" s="90">
        <f>M125*F125</f>
        <v>9</v>
      </c>
      <c r="V125" s="93">
        <f>(U125*4)/N125</f>
        <v>0.24</v>
      </c>
      <c r="W125" s="94">
        <f>U125/E125</f>
        <v>0.22500000000000001</v>
      </c>
      <c r="X125" s="95">
        <f>IF($D$3="Calories",N125,"")</f>
        <v>150</v>
      </c>
      <c r="Y125" s="95">
        <f>IF($F$3="Grams",O125,IF($F$3="% Calories",P125,""))</f>
        <v>4.5</v>
      </c>
      <c r="Z125" s="95" t="str">
        <f>IF($G$3="Grams",K125,"")</f>
        <v/>
      </c>
      <c r="AA125" s="95">
        <f>IF($H$3="Grams",Q125,IF($H$3="% Calories",R125,""))</f>
        <v>2</v>
      </c>
      <c r="AB125" s="95" t="str">
        <f>IF($I$3="Milligrams",T125,"")</f>
        <v/>
      </c>
      <c r="AC125" s="95">
        <f>IF($E$3="Grams",U125, IF($E$3="% Calories", V125, IF($E$3="% Weight",W125, "")))</f>
        <v>9</v>
      </c>
      <c r="AD125" s="101">
        <v>1</v>
      </c>
      <c r="AE125" s="66"/>
      <c r="AF125" s="66"/>
    </row>
    <row r="126" spans="1:32" hidden="1">
      <c r="A126" s="87" t="str">
        <f>IF(AND((AC126&lt;=$E$4),(AB126&lt;=$I$4),(AA126&lt;=$H$4),(Z126&lt;=$G$4),(Y126&lt;=$F$4),(X126&lt;=$D$4)),"Compliant","Non-Compliant")</f>
        <v>Non-Compliant</v>
      </c>
      <c r="B126" s="97" t="s">
        <v>169</v>
      </c>
      <c r="C126" s="103" t="s">
        <v>176</v>
      </c>
      <c r="D126" s="104">
        <v>1.5</v>
      </c>
      <c r="E126" s="105">
        <v>42</v>
      </c>
      <c r="F126" s="89">
        <v>1</v>
      </c>
      <c r="G126" s="105">
        <v>190</v>
      </c>
      <c r="H126" s="105">
        <v>6</v>
      </c>
      <c r="I126" s="105">
        <v>60</v>
      </c>
      <c r="J126" s="106">
        <v>0.5</v>
      </c>
      <c r="K126" s="105">
        <v>0</v>
      </c>
      <c r="L126" s="105">
        <v>160</v>
      </c>
      <c r="M126" s="105">
        <v>12</v>
      </c>
      <c r="N126" s="90">
        <f>F126*G126</f>
        <v>190</v>
      </c>
      <c r="O126" s="90">
        <f>F126*H126</f>
        <v>6</v>
      </c>
      <c r="P126" s="91">
        <f>(I126*F126)/N126</f>
        <v>0.31578947368421051</v>
      </c>
      <c r="Q126" s="92">
        <f>F126*J126</f>
        <v>0.5</v>
      </c>
      <c r="R126" s="91">
        <f>(Q126*9)/N126</f>
        <v>2.368421052631579E-2</v>
      </c>
      <c r="S126" s="92">
        <f>F126*K126</f>
        <v>0</v>
      </c>
      <c r="T126" s="90">
        <f>L126*F126</f>
        <v>160</v>
      </c>
      <c r="U126" s="90">
        <f>M126*F126</f>
        <v>12</v>
      </c>
      <c r="V126" s="93">
        <f>(U126*4)/N126</f>
        <v>0.25263157894736843</v>
      </c>
      <c r="W126" s="94">
        <f>U126/E126</f>
        <v>0.2857142857142857</v>
      </c>
      <c r="X126" s="95">
        <f>IF($D$3="Calories",N126,"")</f>
        <v>190</v>
      </c>
      <c r="Y126" s="95">
        <f>IF($F$3="Grams",O126,IF($F$3="% Calories",P126,""))</f>
        <v>6</v>
      </c>
      <c r="Z126" s="95" t="str">
        <f>IF($G$3="Grams",K126,"")</f>
        <v/>
      </c>
      <c r="AA126" s="95">
        <f>IF($H$3="Grams",Q126,IF($H$3="% Calories",R126,""))</f>
        <v>0.5</v>
      </c>
      <c r="AB126" s="95" t="str">
        <f>IF($I$3="Milligrams",T126,"")</f>
        <v/>
      </c>
      <c r="AC126" s="95">
        <f>IF($E$3="Grams",U126, IF($E$3="% Calories", V126, IF($E$3="% Weight",W126, "")))</f>
        <v>12</v>
      </c>
      <c r="AD126" s="101">
        <v>1</v>
      </c>
      <c r="AE126" s="66"/>
      <c r="AF126" s="66"/>
    </row>
    <row r="127" spans="1:32" hidden="1">
      <c r="A127" s="87" t="str">
        <f>IF(AND((AC127&lt;=$E$4),(AB127&lt;=$I$4),(AA127&lt;=$H$4),(Z127&lt;=$G$4),(Y127&lt;=$F$4),(X127&lt;=$D$4)),"Compliant","Non-Compliant")</f>
        <v>Non-Compliant</v>
      </c>
      <c r="B127" s="97" t="s">
        <v>169</v>
      </c>
      <c r="C127" s="97" t="s">
        <v>177</v>
      </c>
      <c r="D127" s="104">
        <v>1.2</v>
      </c>
      <c r="E127" s="105">
        <v>35</v>
      </c>
      <c r="F127" s="89">
        <v>1</v>
      </c>
      <c r="G127" s="105">
        <v>160</v>
      </c>
      <c r="H127" s="105">
        <v>7</v>
      </c>
      <c r="I127" s="105">
        <v>60</v>
      </c>
      <c r="J127" s="106">
        <v>2</v>
      </c>
      <c r="K127" s="105">
        <v>0</v>
      </c>
      <c r="L127" s="105">
        <v>150</v>
      </c>
      <c r="M127" s="105">
        <v>12</v>
      </c>
      <c r="N127" s="90">
        <f>F127*G127</f>
        <v>160</v>
      </c>
      <c r="O127" s="90">
        <f>F127*H127</f>
        <v>7</v>
      </c>
      <c r="P127" s="91">
        <f>(I127*F127)/N127</f>
        <v>0.375</v>
      </c>
      <c r="Q127" s="92">
        <f>F127*J127</f>
        <v>2</v>
      </c>
      <c r="R127" s="91">
        <f>(Q127*9)/N127</f>
        <v>0.1125</v>
      </c>
      <c r="S127" s="92">
        <f>F127*K127</f>
        <v>0</v>
      </c>
      <c r="T127" s="90">
        <f>L127*F127</f>
        <v>150</v>
      </c>
      <c r="U127" s="90">
        <f>M127*F127</f>
        <v>12</v>
      </c>
      <c r="V127" s="93">
        <f>(U127*4)/N127</f>
        <v>0.3</v>
      </c>
      <c r="W127" s="94">
        <f>U127/E127</f>
        <v>0.34285714285714286</v>
      </c>
      <c r="X127" s="95">
        <f>IF($D$3="Calories",N127,"")</f>
        <v>160</v>
      </c>
      <c r="Y127" s="95">
        <f>IF($F$3="Grams",O127,IF($F$3="% Calories",P127,""))</f>
        <v>7</v>
      </c>
      <c r="Z127" s="95" t="str">
        <f>IF($G$3="Grams",K127,"")</f>
        <v/>
      </c>
      <c r="AA127" s="95">
        <f>IF($H$3="Grams",Q127,IF($H$3="% Calories",R127,""))</f>
        <v>2</v>
      </c>
      <c r="AB127" s="95" t="str">
        <f>IF($I$3="Milligrams",T127,"")</f>
        <v/>
      </c>
      <c r="AC127" s="95">
        <f>IF($E$3="Grams",U127, IF($E$3="% Calories", V127, IF($E$3="% Weight",W127, "")))</f>
        <v>12</v>
      </c>
      <c r="AD127" s="101">
        <v>1</v>
      </c>
      <c r="AE127" s="66"/>
      <c r="AF127" s="66"/>
    </row>
    <row r="128" spans="1:32" hidden="1">
      <c r="A128" s="87" t="str">
        <f>IF(AND((AC128&lt;=$E$4),(AB128&lt;=$I$4),(AA128&lt;=$H$4),(Z128&lt;=$G$4),(Y128&lt;=$F$4),(X128&lt;=$D$4)),"Compliant","Non-Compliant")</f>
        <v>Non-Compliant</v>
      </c>
      <c r="B128" s="97" t="s">
        <v>169</v>
      </c>
      <c r="C128" s="97" t="s">
        <v>178</v>
      </c>
      <c r="D128" s="104">
        <v>1.2</v>
      </c>
      <c r="E128" s="105">
        <v>35</v>
      </c>
      <c r="F128" s="89">
        <v>1</v>
      </c>
      <c r="G128" s="105">
        <v>170</v>
      </c>
      <c r="H128" s="105">
        <v>9</v>
      </c>
      <c r="I128" s="105">
        <v>70</v>
      </c>
      <c r="J128" s="106">
        <v>2.5</v>
      </c>
      <c r="K128" s="105">
        <v>0</v>
      </c>
      <c r="L128" s="105">
        <v>150</v>
      </c>
      <c r="M128" s="105">
        <v>11</v>
      </c>
      <c r="N128" s="90">
        <f>F128*G128</f>
        <v>170</v>
      </c>
      <c r="O128" s="90">
        <f>F128*H128</f>
        <v>9</v>
      </c>
      <c r="P128" s="91">
        <f>(I128*F128)/N128</f>
        <v>0.41176470588235292</v>
      </c>
      <c r="Q128" s="92">
        <f>F128*J128</f>
        <v>2.5</v>
      </c>
      <c r="R128" s="91">
        <f>(Q128*9)/N128</f>
        <v>0.13235294117647059</v>
      </c>
      <c r="S128" s="92">
        <f>F128*K128</f>
        <v>0</v>
      </c>
      <c r="T128" s="90">
        <f>L128*F128</f>
        <v>150</v>
      </c>
      <c r="U128" s="90">
        <f>M128*F128</f>
        <v>11</v>
      </c>
      <c r="V128" s="93">
        <f>(U128*4)/N128</f>
        <v>0.25882352941176473</v>
      </c>
      <c r="W128" s="94">
        <f>U128/E128</f>
        <v>0.31428571428571428</v>
      </c>
      <c r="X128" s="95">
        <f>IF($D$3="Calories",N128,"")</f>
        <v>170</v>
      </c>
      <c r="Y128" s="95">
        <f>IF($F$3="Grams",O128,IF($F$3="% Calories",P128,""))</f>
        <v>9</v>
      </c>
      <c r="Z128" s="95" t="str">
        <f>IF($G$3="Grams",K128,"")</f>
        <v/>
      </c>
      <c r="AA128" s="95">
        <f>IF($H$3="Grams",Q128,IF($H$3="% Calories",R128,""))</f>
        <v>2.5</v>
      </c>
      <c r="AB128" s="95" t="str">
        <f>IF($I$3="Milligrams",T128,"")</f>
        <v/>
      </c>
      <c r="AC128" s="95">
        <f>IF($E$3="Grams",U128, IF($E$3="% Calories", V128, IF($E$3="% Weight",W128, "")))</f>
        <v>11</v>
      </c>
      <c r="AD128" s="101">
        <v>1</v>
      </c>
      <c r="AE128" s="66"/>
      <c r="AF128" s="66"/>
    </row>
    <row r="129" spans="1:32" hidden="1">
      <c r="A129" s="87" t="str">
        <f>IF(AND((AC129&lt;=$E$4),(AB129&lt;=$I$4),(AA129&lt;=$H$4),(Z129&lt;=$G$4),(Y129&lt;=$F$4),(X129&lt;=$D$4)),"Compliant","Non-Compliant")</f>
        <v>Non-Compliant</v>
      </c>
      <c r="B129" s="97" t="s">
        <v>169</v>
      </c>
      <c r="C129" s="103" t="s">
        <v>179</v>
      </c>
      <c r="D129" s="104">
        <v>1.2</v>
      </c>
      <c r="E129" s="105">
        <v>35</v>
      </c>
      <c r="F129" s="89">
        <v>1</v>
      </c>
      <c r="G129" s="105">
        <v>140</v>
      </c>
      <c r="H129" s="105">
        <v>4</v>
      </c>
      <c r="I129" s="105">
        <v>35</v>
      </c>
      <c r="J129" s="106">
        <v>0.5</v>
      </c>
      <c r="K129" s="105">
        <v>0</v>
      </c>
      <c r="L129" s="105">
        <v>100</v>
      </c>
      <c r="M129" s="105">
        <v>14</v>
      </c>
      <c r="N129" s="90">
        <f>F129*G129</f>
        <v>140</v>
      </c>
      <c r="O129" s="90">
        <f>F129*H129</f>
        <v>4</v>
      </c>
      <c r="P129" s="91">
        <f>(I129*F129)/N129</f>
        <v>0.25</v>
      </c>
      <c r="Q129" s="92">
        <f>F129*J129</f>
        <v>0.5</v>
      </c>
      <c r="R129" s="91">
        <f>(Q129*9)/N129</f>
        <v>3.214285714285714E-2</v>
      </c>
      <c r="S129" s="92">
        <f>F129*K129</f>
        <v>0</v>
      </c>
      <c r="T129" s="90">
        <f>L129*F129</f>
        <v>100</v>
      </c>
      <c r="U129" s="90">
        <f>M129*F129</f>
        <v>14</v>
      </c>
      <c r="V129" s="93">
        <f>(U129*4)/N129</f>
        <v>0.4</v>
      </c>
      <c r="W129" s="94">
        <f>U129/E129</f>
        <v>0.4</v>
      </c>
      <c r="X129" s="95">
        <f>IF($D$3="Calories",N129,"")</f>
        <v>140</v>
      </c>
      <c r="Y129" s="95">
        <f>IF($F$3="Grams",O129,IF($F$3="% Calories",P129,""))</f>
        <v>4</v>
      </c>
      <c r="Z129" s="95" t="str">
        <f>IF($G$3="Grams",K129,"")</f>
        <v/>
      </c>
      <c r="AA129" s="95">
        <f>IF($H$3="Grams",Q129,IF($H$3="% Calories",R129,""))</f>
        <v>0.5</v>
      </c>
      <c r="AB129" s="95" t="str">
        <f>IF($I$3="Milligrams",T129,"")</f>
        <v/>
      </c>
      <c r="AC129" s="95">
        <f>IF($E$3="Grams",U129, IF($E$3="% Calories", V129, IF($E$3="% Weight",W129, "")))</f>
        <v>14</v>
      </c>
      <c r="AD129" s="101">
        <v>1</v>
      </c>
      <c r="AE129" s="66"/>
      <c r="AF129" s="66"/>
    </row>
    <row r="130" spans="1:32" hidden="1">
      <c r="A130" s="87" t="str">
        <f>IF(AND((AC130&lt;=$E$4),(AB130&lt;=$I$4),(AA130&lt;=$H$4),(Z130&lt;=$G$4),(Y130&lt;=$F$4),(X130&lt;=$D$4)),"Compliant","Non-Compliant")</f>
        <v>Non-Compliant</v>
      </c>
      <c r="B130" s="97" t="s">
        <v>169</v>
      </c>
      <c r="C130" s="103" t="s">
        <v>180</v>
      </c>
      <c r="D130" s="104">
        <v>1.5</v>
      </c>
      <c r="E130" s="105">
        <v>42</v>
      </c>
      <c r="F130" s="89">
        <v>1</v>
      </c>
      <c r="G130" s="105">
        <v>190</v>
      </c>
      <c r="H130" s="105">
        <v>7</v>
      </c>
      <c r="I130" s="105">
        <v>60</v>
      </c>
      <c r="J130" s="106">
        <v>1</v>
      </c>
      <c r="K130" s="105">
        <v>0</v>
      </c>
      <c r="L130" s="105">
        <v>180</v>
      </c>
      <c r="M130" s="105">
        <v>11</v>
      </c>
      <c r="N130" s="90">
        <f>F130*G130</f>
        <v>190</v>
      </c>
      <c r="O130" s="90">
        <f>F130*H130</f>
        <v>7</v>
      </c>
      <c r="P130" s="91">
        <f>(I130*F130)/N130</f>
        <v>0.31578947368421051</v>
      </c>
      <c r="Q130" s="92">
        <f>F130*J130</f>
        <v>1</v>
      </c>
      <c r="R130" s="91">
        <f>(Q130*9)/N130</f>
        <v>4.736842105263158E-2</v>
      </c>
      <c r="S130" s="92">
        <f>F130*K130</f>
        <v>0</v>
      </c>
      <c r="T130" s="90">
        <f>L130*F130</f>
        <v>180</v>
      </c>
      <c r="U130" s="90">
        <f>M130*F130</f>
        <v>11</v>
      </c>
      <c r="V130" s="93">
        <f>(U130*4)/N130</f>
        <v>0.23157894736842105</v>
      </c>
      <c r="W130" s="94">
        <f>U130/E130</f>
        <v>0.26190476190476192</v>
      </c>
      <c r="X130" s="95">
        <f>IF($D$3="Calories",N130,"")</f>
        <v>190</v>
      </c>
      <c r="Y130" s="95">
        <f>IF($F$3="Grams",O130,IF($F$3="% Calories",P130,""))</f>
        <v>7</v>
      </c>
      <c r="Z130" s="95" t="str">
        <f>IF($G$3="Grams",K130,"")</f>
        <v/>
      </c>
      <c r="AA130" s="95">
        <f>IF($H$3="Grams",Q130,IF($H$3="% Calories",R130,""))</f>
        <v>1</v>
      </c>
      <c r="AB130" s="95" t="str">
        <f>IF($I$3="Milligrams",T130,"")</f>
        <v/>
      </c>
      <c r="AC130" s="95">
        <f>IF($E$3="Grams",U130, IF($E$3="% Calories", V130, IF($E$3="% Weight",W130, "")))</f>
        <v>11</v>
      </c>
      <c r="AD130" s="101">
        <v>1</v>
      </c>
      <c r="AE130" s="66"/>
      <c r="AF130" s="66"/>
    </row>
    <row r="131" spans="1:32" hidden="1">
      <c r="A131" s="87" t="str">
        <f>IF(AND((AC131&lt;=$E$4),(AB131&lt;=$I$4),(AA131&lt;=$H$4),(Z131&lt;=$G$4),(Y131&lt;=$F$4),(X131&lt;=$D$4)),"Compliant","Non-Compliant")</f>
        <v>Non-Compliant</v>
      </c>
      <c r="B131" s="97" t="s">
        <v>169</v>
      </c>
      <c r="C131" s="103" t="s">
        <v>181</v>
      </c>
      <c r="D131" s="104">
        <v>1.5</v>
      </c>
      <c r="E131" s="105">
        <v>42</v>
      </c>
      <c r="F131" s="89">
        <v>1</v>
      </c>
      <c r="G131" s="105">
        <v>160</v>
      </c>
      <c r="H131" s="105">
        <v>6</v>
      </c>
      <c r="I131" s="105">
        <v>50</v>
      </c>
      <c r="J131" s="106">
        <v>0.5</v>
      </c>
      <c r="K131" s="105">
        <v>0</v>
      </c>
      <c r="L131" s="105">
        <v>140</v>
      </c>
      <c r="M131" s="105">
        <v>11</v>
      </c>
      <c r="N131" s="90">
        <f>F131*G131</f>
        <v>160</v>
      </c>
      <c r="O131" s="90">
        <f>F131*H131</f>
        <v>6</v>
      </c>
      <c r="P131" s="91">
        <f>(I131*F131)/N131</f>
        <v>0.3125</v>
      </c>
      <c r="Q131" s="92">
        <f>F131*J131</f>
        <v>0.5</v>
      </c>
      <c r="R131" s="91">
        <f>(Q131*9)/N131</f>
        <v>2.8125000000000001E-2</v>
      </c>
      <c r="S131" s="92">
        <f>F131*K131</f>
        <v>0</v>
      </c>
      <c r="T131" s="90">
        <f>L131*F131</f>
        <v>140</v>
      </c>
      <c r="U131" s="90">
        <f>M131*F131</f>
        <v>11</v>
      </c>
      <c r="V131" s="93">
        <f>(U131*4)/N131</f>
        <v>0.27500000000000002</v>
      </c>
      <c r="W131" s="94">
        <f>U131/E131</f>
        <v>0.26190476190476192</v>
      </c>
      <c r="X131" s="95">
        <f>IF($D$3="Calories",N131,"")</f>
        <v>160</v>
      </c>
      <c r="Y131" s="95">
        <f>IF($F$3="Grams",O131,IF($F$3="% Calories",P131,""))</f>
        <v>6</v>
      </c>
      <c r="Z131" s="95" t="str">
        <f>IF($G$3="Grams",K131,"")</f>
        <v/>
      </c>
      <c r="AA131" s="95">
        <f>IF($H$3="Grams",Q131,IF($H$3="% Calories",R131,""))</f>
        <v>0.5</v>
      </c>
      <c r="AB131" s="95" t="str">
        <f>IF($I$3="Milligrams",T131,"")</f>
        <v/>
      </c>
      <c r="AC131" s="95">
        <f>IF($E$3="Grams",U131, IF($E$3="% Calories", V131, IF($E$3="% Weight",W131, "")))</f>
        <v>11</v>
      </c>
      <c r="AD131" s="101">
        <v>1</v>
      </c>
      <c r="AE131" s="66"/>
      <c r="AF131" s="66"/>
    </row>
    <row r="132" spans="1:32">
      <c r="A132" s="87" t="str">
        <f>IF(AND((AC132&lt;=$E$4),(AB132&lt;=$I$4),(AA132&lt;=$H$4),(Z132&lt;=$G$4),(Y132&lt;=$F$4),(X132&lt;=$D$4)),"Compliant","Non-Compliant")</f>
        <v>Compliant</v>
      </c>
      <c r="B132" s="97" t="s">
        <v>169</v>
      </c>
      <c r="C132" s="97" t="s">
        <v>182</v>
      </c>
      <c r="D132" s="98">
        <v>0.92</v>
      </c>
      <c r="E132" s="99">
        <v>26</v>
      </c>
      <c r="F132" s="89">
        <v>1</v>
      </c>
      <c r="G132" s="99">
        <v>110</v>
      </c>
      <c r="H132" s="100">
        <v>2.5</v>
      </c>
      <c r="I132" s="99">
        <v>25</v>
      </c>
      <c r="J132" s="100">
        <v>0.5</v>
      </c>
      <c r="K132" s="99">
        <v>0</v>
      </c>
      <c r="L132" s="99">
        <v>135</v>
      </c>
      <c r="M132" s="99">
        <v>4</v>
      </c>
      <c r="N132" s="90">
        <f>F132*G132</f>
        <v>110</v>
      </c>
      <c r="O132" s="90">
        <f>F132*H132</f>
        <v>2.5</v>
      </c>
      <c r="P132" s="91">
        <f>(I132*F132)/N132</f>
        <v>0.22727272727272727</v>
      </c>
      <c r="Q132" s="92">
        <f>F132*J132</f>
        <v>0.5</v>
      </c>
      <c r="R132" s="91">
        <f>(Q132*9)/N132</f>
        <v>4.0909090909090909E-2</v>
      </c>
      <c r="S132" s="92">
        <f>F132*K132</f>
        <v>0</v>
      </c>
      <c r="T132" s="90">
        <f>L132*F132</f>
        <v>135</v>
      </c>
      <c r="U132" s="90">
        <f>M132*F132</f>
        <v>4</v>
      </c>
      <c r="V132" s="93">
        <f>(U132*4)/N132</f>
        <v>0.14545454545454545</v>
      </c>
      <c r="W132" s="94">
        <f>U132/E132</f>
        <v>0.15384615384615385</v>
      </c>
      <c r="X132" s="95">
        <f>IF($D$3="Calories",N132,"")</f>
        <v>110</v>
      </c>
      <c r="Y132" s="95">
        <f>IF($F$3="Grams",O132,IF($F$3="% Calories",P132,""))</f>
        <v>2.5</v>
      </c>
      <c r="Z132" s="95" t="str">
        <f>IF($G$3="Grams",K132,"")</f>
        <v/>
      </c>
      <c r="AA132" s="95">
        <f>IF($H$3="Grams",Q132,IF($H$3="% Calories",R132,""))</f>
        <v>0.5</v>
      </c>
      <c r="AB132" s="95" t="str">
        <f>IF($I$3="Milligrams",T132,"")</f>
        <v/>
      </c>
      <c r="AC132" s="95">
        <f>IF($E$3="Grams",U132, IF($E$3="% Calories", V132, IF($E$3="% Weight",W132, "")))</f>
        <v>4</v>
      </c>
      <c r="AD132" s="101">
        <v>1</v>
      </c>
      <c r="AE132" s="66"/>
      <c r="AF132" s="66"/>
    </row>
    <row r="133" spans="1:32">
      <c r="A133" s="87" t="str">
        <f>IF(AND((AC133&lt;=$E$4),(AB133&lt;=$I$4),(AA133&lt;=$H$4),(Z133&lt;=$G$4),(Y133&lt;=$F$4),(X133&lt;=$D$4)),"Compliant","Non-Compliant")</f>
        <v>Compliant</v>
      </c>
      <c r="B133" s="97" t="s">
        <v>169</v>
      </c>
      <c r="C133" s="97" t="s">
        <v>183</v>
      </c>
      <c r="D133" s="98">
        <v>1.03</v>
      </c>
      <c r="E133" s="99">
        <v>29</v>
      </c>
      <c r="F133" s="89">
        <v>1</v>
      </c>
      <c r="G133" s="99">
        <v>130</v>
      </c>
      <c r="H133" s="100">
        <v>4</v>
      </c>
      <c r="I133" s="99">
        <v>40</v>
      </c>
      <c r="J133" s="100">
        <v>1.5</v>
      </c>
      <c r="K133" s="99">
        <v>0</v>
      </c>
      <c r="L133" s="99">
        <v>70</v>
      </c>
      <c r="M133" s="99">
        <v>8</v>
      </c>
      <c r="N133" s="90">
        <f>F133*G133</f>
        <v>130</v>
      </c>
      <c r="O133" s="90">
        <f>F133*H133</f>
        <v>4</v>
      </c>
      <c r="P133" s="91">
        <f>(I133*F133)/N133</f>
        <v>0.30769230769230771</v>
      </c>
      <c r="Q133" s="92">
        <f>F133*J133</f>
        <v>1.5</v>
      </c>
      <c r="R133" s="91">
        <f>(Q133*9)/N133</f>
        <v>0.10384615384615385</v>
      </c>
      <c r="S133" s="92">
        <f>F133*K133</f>
        <v>0</v>
      </c>
      <c r="T133" s="90">
        <f>L133*F133</f>
        <v>70</v>
      </c>
      <c r="U133" s="90">
        <f>M133*F133</f>
        <v>8</v>
      </c>
      <c r="V133" s="93">
        <f>(U133*4)/N133</f>
        <v>0.24615384615384617</v>
      </c>
      <c r="W133" s="94">
        <f>U133/E133</f>
        <v>0.27586206896551724</v>
      </c>
      <c r="X133" s="95">
        <f>IF($D$3="Calories",N133,"")</f>
        <v>130</v>
      </c>
      <c r="Y133" s="95">
        <f>IF($F$3="Grams",O133,IF($F$3="% Calories",P133,""))</f>
        <v>4</v>
      </c>
      <c r="Z133" s="95" t="str">
        <f>IF($G$3="Grams",K133,"")</f>
        <v/>
      </c>
      <c r="AA133" s="95">
        <f>IF($H$3="Grams",Q133,IF($H$3="% Calories",R133,""))</f>
        <v>1.5</v>
      </c>
      <c r="AB133" s="95" t="str">
        <f>IF($I$3="Milligrams",T133,"")</f>
        <v/>
      </c>
      <c r="AC133" s="95">
        <f>IF($E$3="Grams",U133, IF($E$3="% Calories", V133, IF($E$3="% Weight",W133, "")))</f>
        <v>8</v>
      </c>
      <c r="AD133" s="101">
        <v>1</v>
      </c>
      <c r="AE133" s="66"/>
      <c r="AF133" s="66"/>
    </row>
    <row r="134" spans="1:32">
      <c r="A134" s="87" t="str">
        <f>IF(AND((AC134&lt;=$E$4),(AB134&lt;=$I$4),(AA134&lt;=$H$4),(Z134&lt;=$G$4),(Y134&lt;=$F$4),(X134&lt;=$D$4)),"Compliant","Non-Compliant")</f>
        <v>Compliant</v>
      </c>
      <c r="B134" s="97" t="s">
        <v>169</v>
      </c>
      <c r="C134" s="97" t="s">
        <v>184</v>
      </c>
      <c r="D134" s="98">
        <v>1.03</v>
      </c>
      <c r="E134" s="99">
        <v>29</v>
      </c>
      <c r="F134" s="89">
        <v>1</v>
      </c>
      <c r="G134" s="99">
        <v>120</v>
      </c>
      <c r="H134" s="99">
        <v>3</v>
      </c>
      <c r="I134" s="99">
        <v>25</v>
      </c>
      <c r="J134" s="99">
        <v>1</v>
      </c>
      <c r="K134" s="99">
        <v>0</v>
      </c>
      <c r="L134" s="99">
        <v>55</v>
      </c>
      <c r="M134" s="99">
        <v>6</v>
      </c>
      <c r="N134" s="90">
        <f>F134*G134</f>
        <v>120</v>
      </c>
      <c r="O134" s="90">
        <f>F134*H134</f>
        <v>3</v>
      </c>
      <c r="P134" s="91">
        <f>(I134*F134)/N134</f>
        <v>0.20833333333333334</v>
      </c>
      <c r="Q134" s="92">
        <f>F134*J134</f>
        <v>1</v>
      </c>
      <c r="R134" s="91">
        <f>(Q134*9)/N134</f>
        <v>7.4999999999999997E-2</v>
      </c>
      <c r="S134" s="92">
        <f>F134*K134</f>
        <v>0</v>
      </c>
      <c r="T134" s="90">
        <f>L134*F134</f>
        <v>55</v>
      </c>
      <c r="U134" s="90">
        <f>M134*F134</f>
        <v>6</v>
      </c>
      <c r="V134" s="93">
        <f>(U134*4)/N134</f>
        <v>0.2</v>
      </c>
      <c r="W134" s="94">
        <f>U134/E134</f>
        <v>0.20689655172413793</v>
      </c>
      <c r="X134" s="95">
        <f>IF($D$3="Calories",N134,"")</f>
        <v>120</v>
      </c>
      <c r="Y134" s="95">
        <f>IF($F$3="Grams",O134,IF($F$3="% Calories",P134,""))</f>
        <v>3</v>
      </c>
      <c r="Z134" s="95" t="str">
        <f>IF($G$3="Grams",K134,"")</f>
        <v/>
      </c>
      <c r="AA134" s="95">
        <f>IF($H$3="Grams",Q134,IF($H$3="% Calories",R134,""))</f>
        <v>1</v>
      </c>
      <c r="AB134" s="95" t="str">
        <f>IF($I$3="Milligrams",T134,"")</f>
        <v/>
      </c>
      <c r="AC134" s="95">
        <f>IF($E$3="Grams",U134, IF($E$3="% Calories", V134, IF($E$3="% Weight",W134, "")))</f>
        <v>6</v>
      </c>
      <c r="AD134" s="101">
        <v>1</v>
      </c>
      <c r="AE134" s="66"/>
      <c r="AF134" s="66"/>
    </row>
    <row r="135" spans="1:32">
      <c r="A135" s="87" t="str">
        <f>IF(AND((AC135&lt;=$E$4),(AB135&lt;=$I$4),(AA135&lt;=$H$4),(Z135&lt;=$G$4),(Y135&lt;=$F$4),(X135&lt;=$D$4)),"Compliant","Non-Compliant")</f>
        <v>Compliant</v>
      </c>
      <c r="B135" s="97" t="s">
        <v>169</v>
      </c>
      <c r="C135" s="97" t="s">
        <v>185</v>
      </c>
      <c r="D135" s="98">
        <v>1.42</v>
      </c>
      <c r="E135" s="99">
        <v>40</v>
      </c>
      <c r="F135" s="89">
        <v>1</v>
      </c>
      <c r="G135" s="99">
        <v>150</v>
      </c>
      <c r="H135" s="99">
        <v>3</v>
      </c>
      <c r="I135" s="99">
        <v>30</v>
      </c>
      <c r="J135" s="100">
        <v>0.5</v>
      </c>
      <c r="K135" s="99">
        <v>0</v>
      </c>
      <c r="L135" s="99">
        <v>90</v>
      </c>
      <c r="M135" s="99">
        <v>9</v>
      </c>
      <c r="N135" s="90">
        <f>F135*G135</f>
        <v>150</v>
      </c>
      <c r="O135" s="90">
        <f>F135*H135</f>
        <v>3</v>
      </c>
      <c r="P135" s="91">
        <f>(I135*F135)/N135</f>
        <v>0.2</v>
      </c>
      <c r="Q135" s="92">
        <f>F135*J135</f>
        <v>0.5</v>
      </c>
      <c r="R135" s="91">
        <f>(Q135*9)/N135</f>
        <v>0.03</v>
      </c>
      <c r="S135" s="92">
        <f>F135*K135</f>
        <v>0</v>
      </c>
      <c r="T135" s="90">
        <f>L135*F135</f>
        <v>90</v>
      </c>
      <c r="U135" s="90">
        <f>M135*F135</f>
        <v>9</v>
      </c>
      <c r="V135" s="93">
        <f>(U135*4)/N135</f>
        <v>0.24</v>
      </c>
      <c r="W135" s="94">
        <f>U135/E135</f>
        <v>0.22500000000000001</v>
      </c>
      <c r="X135" s="95">
        <f>IF($D$3="Calories",N135,"")</f>
        <v>150</v>
      </c>
      <c r="Y135" s="95">
        <f>IF($F$3="Grams",O135,IF($F$3="% Calories",P135,""))</f>
        <v>3</v>
      </c>
      <c r="Z135" s="95" t="str">
        <f>IF($G$3="Grams",K135,"")</f>
        <v/>
      </c>
      <c r="AA135" s="95">
        <f>IF($H$3="Grams",Q135,IF($H$3="% Calories",R135,""))</f>
        <v>0.5</v>
      </c>
      <c r="AB135" s="95" t="str">
        <f>IF($I$3="Milligrams",T135,"")</f>
        <v/>
      </c>
      <c r="AC135" s="95">
        <f>IF($E$3="Grams",U135, IF($E$3="% Calories", V135, IF($E$3="% Weight",W135, "")))</f>
        <v>9</v>
      </c>
      <c r="AD135" s="101">
        <v>1</v>
      </c>
      <c r="AE135" s="66"/>
      <c r="AF135" s="66"/>
    </row>
    <row r="136" spans="1:32" hidden="1">
      <c r="A136" s="87" t="str">
        <f>IF(AND((AC136&lt;=$E$4),(AB136&lt;=$I$4),(AA136&lt;=$H$4),(Z136&lt;=$G$4),(Y136&lt;=$F$4),(X136&lt;=$D$4)),"Compliant","Non-Compliant")</f>
        <v>Non-Compliant</v>
      </c>
      <c r="B136" s="88" t="s">
        <v>169</v>
      </c>
      <c r="C136" s="88" t="s">
        <v>186</v>
      </c>
      <c r="D136" s="88">
        <v>1.75</v>
      </c>
      <c r="E136" s="88">
        <v>49</v>
      </c>
      <c r="F136" s="89">
        <v>1</v>
      </c>
      <c r="G136" s="88">
        <v>210</v>
      </c>
      <c r="H136" s="88">
        <v>6</v>
      </c>
      <c r="I136" s="88">
        <v>50</v>
      </c>
      <c r="J136" s="88">
        <v>1</v>
      </c>
      <c r="K136" s="88">
        <v>0</v>
      </c>
      <c r="L136" s="88">
        <v>370</v>
      </c>
      <c r="M136" s="88">
        <v>5</v>
      </c>
      <c r="N136" s="90">
        <f>F136*G136</f>
        <v>210</v>
      </c>
      <c r="O136" s="90">
        <f>F136*H136</f>
        <v>6</v>
      </c>
      <c r="P136" s="91">
        <f>(I136*F136)/N136</f>
        <v>0.23809523809523808</v>
      </c>
      <c r="Q136" s="92">
        <f>F136*J136</f>
        <v>1</v>
      </c>
      <c r="R136" s="91">
        <f>(Q136*9)/N136</f>
        <v>4.2857142857142858E-2</v>
      </c>
      <c r="S136" s="92">
        <f>F136*K136</f>
        <v>0</v>
      </c>
      <c r="T136" s="90">
        <f>L136*F136</f>
        <v>370</v>
      </c>
      <c r="U136" s="90">
        <f>M136*F136</f>
        <v>5</v>
      </c>
      <c r="V136" s="93">
        <f>(U136*4)/N136</f>
        <v>9.5238095238095233E-2</v>
      </c>
      <c r="W136" s="94">
        <f>U136/E136</f>
        <v>0.10204081632653061</v>
      </c>
      <c r="X136" s="95">
        <f>IF($D$3="Calories",N136,"")</f>
        <v>210</v>
      </c>
      <c r="Y136" s="95">
        <f>IF($F$3="Grams",O136,IF($F$3="% Calories",P136,""))</f>
        <v>6</v>
      </c>
      <c r="Z136" s="95" t="str">
        <f>IF($G$3="Grams",K136,"")</f>
        <v/>
      </c>
      <c r="AA136" s="95">
        <f>IF($H$3="Grams",Q136,IF($H$3="% Calories",R136,""))</f>
        <v>1</v>
      </c>
      <c r="AB136" s="95" t="str">
        <f>IF($I$3="Milligrams",T136,"")</f>
        <v/>
      </c>
      <c r="AC136" s="95">
        <f>IF($E$3="Grams",U136, IF($E$3="% Calories", V136, IF($E$3="% Weight",W136, "")))</f>
        <v>5</v>
      </c>
      <c r="AD136" s="96">
        <v>1</v>
      </c>
      <c r="AE136" s="66"/>
      <c r="AF136" s="66"/>
    </row>
    <row r="137" spans="1:32" hidden="1">
      <c r="A137" s="87" t="str">
        <f>IF(AND((AC137&lt;=$E$4),(AB137&lt;=$I$4),(AA137&lt;=$H$4),(Z137&lt;=$G$4),(Y137&lt;=$F$4),(X137&lt;=$D$4)),"Compliant","Non-Compliant")</f>
        <v>Non-Compliant</v>
      </c>
      <c r="B137" s="88" t="s">
        <v>169</v>
      </c>
      <c r="C137" s="88" t="s">
        <v>187</v>
      </c>
      <c r="D137" s="88">
        <v>1.75</v>
      </c>
      <c r="E137" s="88">
        <v>49</v>
      </c>
      <c r="F137" s="89">
        <f>E137/29</f>
        <v>1.6896551724137931</v>
      </c>
      <c r="G137" s="88">
        <v>120</v>
      </c>
      <c r="H137" s="88">
        <v>3.5</v>
      </c>
      <c r="I137" s="88">
        <v>30</v>
      </c>
      <c r="J137" s="88">
        <v>0.5</v>
      </c>
      <c r="K137" s="88">
        <v>0</v>
      </c>
      <c r="L137" s="88">
        <v>210</v>
      </c>
      <c r="M137" s="88">
        <v>2</v>
      </c>
      <c r="N137" s="90">
        <f>F137*G137</f>
        <v>202.75862068965517</v>
      </c>
      <c r="O137" s="90">
        <f>F137*H137</f>
        <v>5.9137931034482758</v>
      </c>
      <c r="P137" s="91">
        <f>(I137*F137)/N137</f>
        <v>0.25</v>
      </c>
      <c r="Q137" s="92">
        <f>F137*J137</f>
        <v>0.84482758620689657</v>
      </c>
      <c r="R137" s="91">
        <f>(Q137*9)/N137</f>
        <v>3.7499999999999999E-2</v>
      </c>
      <c r="S137" s="92">
        <f>F137*K137</f>
        <v>0</v>
      </c>
      <c r="T137" s="90">
        <f>L137*F137</f>
        <v>354.82758620689657</v>
      </c>
      <c r="U137" s="90">
        <f>M137*F137</f>
        <v>3.3793103448275863</v>
      </c>
      <c r="V137" s="93">
        <f>(U137*4)/N137</f>
        <v>6.6666666666666666E-2</v>
      </c>
      <c r="W137" s="94">
        <f>U137/E137</f>
        <v>6.8965517241379309E-2</v>
      </c>
      <c r="X137" s="95">
        <f>IF($D$3="Calories",N137,"")</f>
        <v>202.75862068965517</v>
      </c>
      <c r="Y137" s="95">
        <f>IF($F$3="Grams",O137,IF($F$3="% Calories",P137,""))</f>
        <v>5.9137931034482758</v>
      </c>
      <c r="Z137" s="95" t="str">
        <f>IF($G$3="Grams",K137,"")</f>
        <v/>
      </c>
      <c r="AA137" s="95">
        <f>IF($H$3="Grams",Q137,IF($H$3="% Calories",R137,""))</f>
        <v>0.84482758620689657</v>
      </c>
      <c r="AB137" s="95" t="str">
        <f>IF($I$3="Milligrams",T137,"")</f>
        <v/>
      </c>
      <c r="AC137" s="95">
        <f>IF($E$3="Grams",U137, IF($E$3="% Calories", V137, IF($E$3="% Weight",W137, "")))</f>
        <v>3.3793103448275863</v>
      </c>
      <c r="AD137" s="96">
        <v>1</v>
      </c>
      <c r="AE137" s="66"/>
      <c r="AF137" s="66"/>
    </row>
    <row r="138" spans="1:32" hidden="1">
      <c r="A138" s="87" t="str">
        <f>IF(AND((AC138&lt;=$E$4),(AB138&lt;=$I$4),(AA138&lt;=$H$4),(Z138&lt;=$G$4),(Y138&lt;=$F$4),(X138&lt;=$D$4)),"Compliant","Non-Compliant")</f>
        <v>Non-Compliant</v>
      </c>
      <c r="B138" s="97" t="s">
        <v>169</v>
      </c>
      <c r="C138" s="103" t="s">
        <v>188</v>
      </c>
      <c r="D138" s="104">
        <v>1.87</v>
      </c>
      <c r="E138" s="105">
        <v>53</v>
      </c>
      <c r="F138" s="89">
        <v>1</v>
      </c>
      <c r="G138" s="105">
        <v>230</v>
      </c>
      <c r="H138" s="105">
        <v>8</v>
      </c>
      <c r="I138" s="105">
        <v>70</v>
      </c>
      <c r="J138" s="106">
        <v>1</v>
      </c>
      <c r="K138" s="105">
        <v>0</v>
      </c>
      <c r="L138" s="105">
        <v>190</v>
      </c>
      <c r="M138" s="105">
        <v>13</v>
      </c>
      <c r="N138" s="90">
        <f>F138*G138</f>
        <v>230</v>
      </c>
      <c r="O138" s="90">
        <f>F138*H138</f>
        <v>8</v>
      </c>
      <c r="P138" s="91">
        <f>(I138*F138)/N138</f>
        <v>0.30434782608695654</v>
      </c>
      <c r="Q138" s="92">
        <f>F138*J138</f>
        <v>1</v>
      </c>
      <c r="R138" s="91">
        <f>(Q138*9)/N138</f>
        <v>3.9130434782608699E-2</v>
      </c>
      <c r="S138" s="92">
        <f>F138*K138</f>
        <v>0</v>
      </c>
      <c r="T138" s="90">
        <f>L138*F138</f>
        <v>190</v>
      </c>
      <c r="U138" s="90">
        <f>M138*F138</f>
        <v>13</v>
      </c>
      <c r="V138" s="93">
        <f>(U138*4)/N138</f>
        <v>0.22608695652173913</v>
      </c>
      <c r="W138" s="94">
        <f>U138/E138</f>
        <v>0.24528301886792453</v>
      </c>
      <c r="X138" s="95">
        <f>IF($D$3="Calories",N138,"")</f>
        <v>230</v>
      </c>
      <c r="Y138" s="95">
        <f>IF($F$3="Grams",O138,IF($F$3="% Calories",P138,""))</f>
        <v>8</v>
      </c>
      <c r="Z138" s="95" t="str">
        <f>IF($G$3="Grams",K138,"")</f>
        <v/>
      </c>
      <c r="AA138" s="95">
        <f>IF($H$3="Grams",Q138,IF($H$3="% Calories",R138,""))</f>
        <v>1</v>
      </c>
      <c r="AB138" s="95" t="str">
        <f>IF($I$3="Milligrams",T138,"")</f>
        <v/>
      </c>
      <c r="AC138" s="95">
        <f>IF($E$3="Grams",U138, IF($E$3="% Calories", V138, IF($E$3="% Weight",W138, "")))</f>
        <v>13</v>
      </c>
      <c r="AD138" s="101">
        <v>1</v>
      </c>
      <c r="AE138" s="66"/>
      <c r="AF138" s="66"/>
    </row>
    <row r="139" spans="1:32" hidden="1">
      <c r="A139" s="87" t="str">
        <f>IF(AND((AC139&lt;=$E$4),(AB139&lt;=$I$4),(AA139&lt;=$H$4),(Z139&lt;=$G$4),(Y139&lt;=$F$4),(X139&lt;=$D$4)),"Compliant","Non-Compliant")</f>
        <v>Non-Compliant</v>
      </c>
      <c r="B139" s="88" t="s">
        <v>169</v>
      </c>
      <c r="C139" s="88" t="s">
        <v>189</v>
      </c>
      <c r="D139" s="88">
        <v>1.75</v>
      </c>
      <c r="E139" s="88">
        <v>49</v>
      </c>
      <c r="F139" s="89">
        <v>1</v>
      </c>
      <c r="G139" s="88">
        <v>230</v>
      </c>
      <c r="H139" s="88">
        <v>9</v>
      </c>
      <c r="I139" s="88">
        <v>80</v>
      </c>
      <c r="J139" s="88">
        <v>1.5</v>
      </c>
      <c r="K139" s="88">
        <v>1.5</v>
      </c>
      <c r="L139" s="88">
        <v>470</v>
      </c>
      <c r="M139" s="88">
        <v>1</v>
      </c>
      <c r="N139" s="90">
        <f>F139*G139</f>
        <v>230</v>
      </c>
      <c r="O139" s="90">
        <f>F139*H139</f>
        <v>9</v>
      </c>
      <c r="P139" s="91">
        <f>(I139*F139)/N139</f>
        <v>0.34782608695652173</v>
      </c>
      <c r="Q139" s="92">
        <f>F139*J139</f>
        <v>1.5</v>
      </c>
      <c r="R139" s="91">
        <f>(Q139*9)/N139</f>
        <v>5.8695652173913045E-2</v>
      </c>
      <c r="S139" s="92">
        <f>F139*K139</f>
        <v>1.5</v>
      </c>
      <c r="T139" s="90">
        <f>L139*F139</f>
        <v>470</v>
      </c>
      <c r="U139" s="90">
        <f>M139*F139</f>
        <v>1</v>
      </c>
      <c r="V139" s="93">
        <f>(U139*4)/N139</f>
        <v>1.7391304347826087E-2</v>
      </c>
      <c r="W139" s="94">
        <f>U139/E139</f>
        <v>2.0408163265306121E-2</v>
      </c>
      <c r="X139" s="95">
        <f>IF($D$3="Calories",N139,"")</f>
        <v>230</v>
      </c>
      <c r="Y139" s="95">
        <f>IF($F$3="Grams",O139,IF($F$3="% Calories",P139,""))</f>
        <v>9</v>
      </c>
      <c r="Z139" s="95" t="str">
        <f>IF($G$3="Grams",K139,"")</f>
        <v/>
      </c>
      <c r="AA139" s="95">
        <f>IF($H$3="Grams",Q139,IF($H$3="% Calories",R139,""))</f>
        <v>1.5</v>
      </c>
      <c r="AB139" s="95" t="str">
        <f>IF($I$3="Milligrams",T139,"")</f>
        <v/>
      </c>
      <c r="AC139" s="95">
        <f>IF($E$3="Grams",U139, IF($E$3="% Calories", V139, IF($E$3="% Weight",W139, "")))</f>
        <v>1</v>
      </c>
      <c r="AD139" s="96">
        <v>1</v>
      </c>
      <c r="AE139" s="66"/>
      <c r="AF139" s="66"/>
    </row>
    <row r="140" spans="1:32" hidden="1">
      <c r="A140" s="87" t="str">
        <f>IF(AND((AC140&lt;=$E$4),(AB140&lt;=$I$4),(AA140&lt;=$H$4),(Z140&lt;=$G$4),(Y140&lt;=$F$4),(X140&lt;=$D$4)),"Compliant","Non-Compliant")</f>
        <v>Non-Compliant</v>
      </c>
      <c r="B140" s="88" t="s">
        <v>190</v>
      </c>
      <c r="C140" s="88" t="s">
        <v>191</v>
      </c>
      <c r="D140" s="88">
        <v>1</v>
      </c>
      <c r="E140" s="88">
        <v>28</v>
      </c>
      <c r="F140" s="89">
        <v>1</v>
      </c>
      <c r="G140" s="88">
        <v>150</v>
      </c>
      <c r="H140" s="88">
        <v>8</v>
      </c>
      <c r="I140" s="88">
        <v>80</v>
      </c>
      <c r="J140" s="88">
        <v>1.5</v>
      </c>
      <c r="K140" s="88">
        <v>0</v>
      </c>
      <c r="L140" s="88">
        <v>410</v>
      </c>
      <c r="M140" s="88">
        <v>2</v>
      </c>
      <c r="N140" s="90">
        <f>F140*G140</f>
        <v>150</v>
      </c>
      <c r="O140" s="90">
        <f>F140*H140</f>
        <v>8</v>
      </c>
      <c r="P140" s="91">
        <f>(I140*F140)/N140</f>
        <v>0.53333333333333333</v>
      </c>
      <c r="Q140" s="92">
        <f>F140*J140</f>
        <v>1.5</v>
      </c>
      <c r="R140" s="91">
        <f>(Q140*9)/N140</f>
        <v>0.09</v>
      </c>
      <c r="S140" s="92">
        <f>F140*K140</f>
        <v>0</v>
      </c>
      <c r="T140" s="90">
        <f>L140*F140</f>
        <v>410</v>
      </c>
      <c r="U140" s="90">
        <f>M140*F140</f>
        <v>2</v>
      </c>
      <c r="V140" s="93">
        <f>(U140*4)/N140</f>
        <v>5.3333333333333337E-2</v>
      </c>
      <c r="W140" s="94">
        <f>U140/E140</f>
        <v>7.1428571428571425E-2</v>
      </c>
      <c r="X140" s="95">
        <f>IF($D$3="Calories",N140,"")</f>
        <v>150</v>
      </c>
      <c r="Y140" s="95">
        <f>IF($F$3="Grams",O140,IF($F$3="% Calories",P140,""))</f>
        <v>8</v>
      </c>
      <c r="Z140" s="95" t="str">
        <f>IF($G$3="Grams",K140,"")</f>
        <v/>
      </c>
      <c r="AA140" s="95">
        <f>IF($H$3="Grams",Q140,IF($H$3="% Calories",R140,""))</f>
        <v>1.5</v>
      </c>
      <c r="AB140" s="95" t="str">
        <f>IF($I$3="Milligrams",T140,"")</f>
        <v/>
      </c>
      <c r="AC140" s="95">
        <f>IF($E$3="Grams",U140, IF($E$3="% Calories", V140, IF($E$3="% Weight",W140, "")))</f>
        <v>2</v>
      </c>
      <c r="AD140" s="96">
        <v>1</v>
      </c>
      <c r="AE140" s="66"/>
      <c r="AF140" s="66"/>
    </row>
    <row r="141" spans="1:32">
      <c r="A141" s="87" t="str">
        <f>IF(AND((AC141&lt;=$E$4),(AB141&lt;=$I$4),(AA141&lt;=$H$4),(Z141&lt;=$G$4),(Y141&lt;=$F$4),(X141&lt;=$D$4)),"Compliant","Non-Compliant")</f>
        <v>Compliant</v>
      </c>
      <c r="B141" s="88" t="s">
        <v>192</v>
      </c>
      <c r="C141" s="88" t="s">
        <v>193</v>
      </c>
      <c r="D141" s="88">
        <v>0.75</v>
      </c>
      <c r="E141" s="88">
        <f>1.8*12</f>
        <v>21.6</v>
      </c>
      <c r="F141" s="89">
        <v>12</v>
      </c>
      <c r="G141" s="88">
        <v>5</v>
      </c>
      <c r="H141" s="88">
        <v>0</v>
      </c>
      <c r="I141" s="88">
        <v>0</v>
      </c>
      <c r="J141" s="88">
        <v>0</v>
      </c>
      <c r="K141" s="88">
        <v>0</v>
      </c>
      <c r="L141" s="88">
        <v>0</v>
      </c>
      <c r="M141" s="88">
        <v>0</v>
      </c>
      <c r="N141" s="90">
        <f>F141*G141</f>
        <v>60</v>
      </c>
      <c r="O141" s="90">
        <f>F141*H141</f>
        <v>0</v>
      </c>
      <c r="P141" s="91">
        <f>(I141*F141)/N141</f>
        <v>0</v>
      </c>
      <c r="Q141" s="92">
        <f>F141*J141</f>
        <v>0</v>
      </c>
      <c r="R141" s="91">
        <f>(Q141*9)/N141</f>
        <v>0</v>
      </c>
      <c r="S141" s="92">
        <f>F141*K141</f>
        <v>0</v>
      </c>
      <c r="T141" s="90">
        <f>L141*F141</f>
        <v>0</v>
      </c>
      <c r="U141" s="90">
        <f>M141*F141</f>
        <v>0</v>
      </c>
      <c r="V141" s="93">
        <f>(U141*4)/N141</f>
        <v>0</v>
      </c>
      <c r="W141" s="94">
        <f>U141/E141</f>
        <v>0</v>
      </c>
      <c r="X141" s="95">
        <f>IF($D$3="Calories",N141,"")</f>
        <v>60</v>
      </c>
      <c r="Y141" s="95">
        <f>IF($F$3="Grams",O141,IF($F$3="% Calories",P141,""))</f>
        <v>0</v>
      </c>
      <c r="Z141" s="95" t="str">
        <f>IF($G$3="Grams",K141,"")</f>
        <v/>
      </c>
      <c r="AA141" s="95">
        <f>IF($H$3="Grams",Q141,IF($H$3="% Calories",R141,""))</f>
        <v>0</v>
      </c>
      <c r="AB141" s="95" t="str">
        <f>IF($I$3="Milligrams",T141,"")</f>
        <v/>
      </c>
      <c r="AC141" s="95">
        <f>IF($E$3="Grams",U141, IF($E$3="% Calories", V141, IF($E$3="% Weight",W141, "")))</f>
        <v>0</v>
      </c>
      <c r="AD141" s="96">
        <v>1</v>
      </c>
      <c r="AE141" s="66"/>
      <c r="AF141" s="66"/>
    </row>
    <row r="142" spans="1:32" hidden="1">
      <c r="A142" s="87" t="str">
        <f>IF(AND((AC142&lt;=$E$4),(AB142&lt;=$I$4),(AA142&lt;=$H$4),(Z142&lt;=$G$4),(Y142&lt;=$F$4),(X142&lt;=$D$4)),"Compliant","Non-Compliant")</f>
        <v>Non-Compliant</v>
      </c>
      <c r="B142" s="88" t="s">
        <v>194</v>
      </c>
      <c r="C142" s="88" t="s">
        <v>195</v>
      </c>
      <c r="D142" s="88">
        <v>1.6</v>
      </c>
      <c r="E142" s="88">
        <v>45</v>
      </c>
      <c r="F142" s="89">
        <v>1</v>
      </c>
      <c r="G142" s="88">
        <v>210</v>
      </c>
      <c r="H142" s="88">
        <v>10</v>
      </c>
      <c r="I142" s="88">
        <v>80</v>
      </c>
      <c r="J142" s="88">
        <v>6</v>
      </c>
      <c r="K142" s="88">
        <v>0</v>
      </c>
      <c r="L142" s="88">
        <v>45</v>
      </c>
      <c r="M142" s="88">
        <v>25</v>
      </c>
      <c r="N142" s="90">
        <f>F142*G142</f>
        <v>210</v>
      </c>
      <c r="O142" s="90">
        <f>F142*H142</f>
        <v>10</v>
      </c>
      <c r="P142" s="91">
        <f>(I142*F142)/N142</f>
        <v>0.38095238095238093</v>
      </c>
      <c r="Q142" s="92">
        <f>F142*J142</f>
        <v>6</v>
      </c>
      <c r="R142" s="91">
        <f>(Q142*9)/N142</f>
        <v>0.25714285714285712</v>
      </c>
      <c r="S142" s="92">
        <f>F142*K142</f>
        <v>0</v>
      </c>
      <c r="T142" s="90">
        <f>L142*F142</f>
        <v>45</v>
      </c>
      <c r="U142" s="90">
        <f>M142*F142</f>
        <v>25</v>
      </c>
      <c r="V142" s="93">
        <f>(U142*4)/N142</f>
        <v>0.47619047619047616</v>
      </c>
      <c r="W142" s="94">
        <f>U142/E142</f>
        <v>0.55555555555555558</v>
      </c>
      <c r="X142" s="95">
        <f>IF($D$3="Calories",N142,"")</f>
        <v>210</v>
      </c>
      <c r="Y142" s="95">
        <f>IF($F$3="Grams",O142,IF($F$3="% Calories",P142,""))</f>
        <v>10</v>
      </c>
      <c r="Z142" s="95" t="str">
        <f>IF($G$3="Grams",K142,"")</f>
        <v/>
      </c>
      <c r="AA142" s="95">
        <f>IF($H$3="Grams",Q142,IF($H$3="% Calories",R142,""))</f>
        <v>6</v>
      </c>
      <c r="AB142" s="95" t="str">
        <f>IF($I$3="Milligrams",T142,"")</f>
        <v/>
      </c>
      <c r="AC142" s="95">
        <f>IF($E$3="Grams",U142, IF($E$3="% Calories", V142, IF($E$3="% Weight",W142, "")))</f>
        <v>25</v>
      </c>
      <c r="AD142" s="96">
        <v>1</v>
      </c>
      <c r="AE142" s="66"/>
      <c r="AF142" s="66"/>
    </row>
    <row r="143" spans="1:32" hidden="1">
      <c r="A143" s="87" t="str">
        <f>IF(AND((AC143&lt;=$E$4),(AB143&lt;=$I$4),(AA143&lt;=$H$4),(Z143&lt;=$G$4),(Y143&lt;=$F$4),(X143&lt;=$D$4)),"Compliant","Non-Compliant")</f>
        <v>Non-Compliant</v>
      </c>
      <c r="B143" s="88" t="s">
        <v>194</v>
      </c>
      <c r="C143" s="88" t="s">
        <v>196</v>
      </c>
      <c r="D143" s="88">
        <v>1.55</v>
      </c>
      <c r="E143" s="88">
        <v>43</v>
      </c>
      <c r="F143" s="89">
        <v>1</v>
      </c>
      <c r="G143" s="88">
        <v>220</v>
      </c>
      <c r="H143" s="88">
        <v>12</v>
      </c>
      <c r="I143" s="88">
        <v>100</v>
      </c>
      <c r="J143" s="88">
        <v>7</v>
      </c>
      <c r="K143" s="88">
        <v>0</v>
      </c>
      <c r="L143" s="88">
        <v>90</v>
      </c>
      <c r="M143" s="88">
        <v>20</v>
      </c>
      <c r="N143" s="90">
        <f>F143*G143</f>
        <v>220</v>
      </c>
      <c r="O143" s="90">
        <f>F143*H143</f>
        <v>12</v>
      </c>
      <c r="P143" s="91">
        <f>(I143*F143)/N143</f>
        <v>0.45454545454545453</v>
      </c>
      <c r="Q143" s="92">
        <f>F143*J143</f>
        <v>7</v>
      </c>
      <c r="R143" s="91">
        <f>(Q143*9)/N143</f>
        <v>0.28636363636363638</v>
      </c>
      <c r="S143" s="92">
        <f>F143*K143</f>
        <v>0</v>
      </c>
      <c r="T143" s="90">
        <f>L143*F143</f>
        <v>90</v>
      </c>
      <c r="U143" s="90">
        <f>M143*F143</f>
        <v>20</v>
      </c>
      <c r="V143" s="93">
        <f>(U143*4)/N143</f>
        <v>0.36363636363636365</v>
      </c>
      <c r="W143" s="94">
        <f>U143/E143</f>
        <v>0.46511627906976744</v>
      </c>
      <c r="X143" s="95">
        <f>IF($D$3="Calories",N143,"")</f>
        <v>220</v>
      </c>
      <c r="Y143" s="95">
        <f>IF($F$3="Grams",O143,IF($F$3="% Calories",P143,""))</f>
        <v>12</v>
      </c>
      <c r="Z143" s="95" t="str">
        <f>IF($G$3="Grams",K143,"")</f>
        <v/>
      </c>
      <c r="AA143" s="95">
        <f>IF($H$3="Grams",Q143,IF($H$3="% Calories",R143,""))</f>
        <v>7</v>
      </c>
      <c r="AB143" s="95" t="str">
        <f>IF($I$3="Milligrams",T143,"")</f>
        <v/>
      </c>
      <c r="AC143" s="95">
        <f>IF($E$3="Grams",U143, IF($E$3="% Calories", V143, IF($E$3="% Weight",W143, "")))</f>
        <v>20</v>
      </c>
      <c r="AD143" s="96">
        <v>1</v>
      </c>
      <c r="AE143" s="66"/>
      <c r="AF143" s="66"/>
    </row>
    <row r="144" spans="1:32" hidden="1">
      <c r="A144" s="87" t="str">
        <f>IF(AND((AC144&lt;=$E$4),(AB144&lt;=$I$4),(AA144&lt;=$H$4),(Z144&lt;=$G$4),(Y144&lt;=$F$4),(X144&lt;=$D$4)),"Compliant","Non-Compliant")</f>
        <v>Non-Compliant</v>
      </c>
      <c r="B144" s="88" t="s">
        <v>194</v>
      </c>
      <c r="C144" s="88" t="s">
        <v>197</v>
      </c>
      <c r="D144" s="88">
        <v>1.84</v>
      </c>
      <c r="E144" s="88">
        <v>52.2</v>
      </c>
      <c r="F144" s="89">
        <v>1</v>
      </c>
      <c r="G144" s="88">
        <v>210</v>
      </c>
      <c r="H144" s="88">
        <v>13</v>
      </c>
      <c r="I144" s="88">
        <v>110</v>
      </c>
      <c r="J144" s="88">
        <v>8</v>
      </c>
      <c r="K144" s="88">
        <v>0</v>
      </c>
      <c r="L144" s="88">
        <v>35</v>
      </c>
      <c r="M144" s="88">
        <v>24</v>
      </c>
      <c r="N144" s="90">
        <f>F144*G144</f>
        <v>210</v>
      </c>
      <c r="O144" s="90">
        <f>F144*H144</f>
        <v>13</v>
      </c>
      <c r="P144" s="91">
        <f>(I144*F144)/N144</f>
        <v>0.52380952380952384</v>
      </c>
      <c r="Q144" s="92">
        <f>F144*J144</f>
        <v>8</v>
      </c>
      <c r="R144" s="91">
        <f>(Q144*9)/N144</f>
        <v>0.34285714285714286</v>
      </c>
      <c r="S144" s="92">
        <f>F144*K144</f>
        <v>0</v>
      </c>
      <c r="T144" s="90">
        <f>L144*F144</f>
        <v>35</v>
      </c>
      <c r="U144" s="90">
        <f>M144*F144</f>
        <v>24</v>
      </c>
      <c r="V144" s="93">
        <f>(U144*4)/N144</f>
        <v>0.45714285714285713</v>
      </c>
      <c r="W144" s="94">
        <f>U144/E144</f>
        <v>0.45977011494252873</v>
      </c>
      <c r="X144" s="95">
        <f>IF($D$3="Calories",N144,"")</f>
        <v>210</v>
      </c>
      <c r="Y144" s="95">
        <f>IF($F$3="Grams",O144,IF($F$3="% Calories",P144,""))</f>
        <v>13</v>
      </c>
      <c r="Z144" s="95" t="str">
        <f>IF($G$3="Grams",K144,"")</f>
        <v/>
      </c>
      <c r="AA144" s="95">
        <f>IF($H$3="Grams",Q144,IF($H$3="% Calories",R144,""))</f>
        <v>8</v>
      </c>
      <c r="AB144" s="95" t="str">
        <f>IF($I$3="Milligrams",T144,"")</f>
        <v/>
      </c>
      <c r="AC144" s="95">
        <f>IF($E$3="Grams",U144, IF($E$3="% Calories", V144, IF($E$3="% Weight",W144, "")))</f>
        <v>24</v>
      </c>
      <c r="AD144" s="96">
        <v>1</v>
      </c>
      <c r="AE144" s="66"/>
      <c r="AF144" s="66"/>
    </row>
    <row r="145" spans="1:32" hidden="1">
      <c r="A145" s="87" t="str">
        <f>IF(AND((AC145&lt;=$E$4),(AB145&lt;=$I$4),(AA145&lt;=$H$4),(Z145&lt;=$G$4),(Y145&lt;=$F$4),(X145&lt;=$D$4)),"Compliant","Non-Compliant")</f>
        <v>Non-Compliant</v>
      </c>
      <c r="B145" s="88" t="s">
        <v>194</v>
      </c>
      <c r="C145" s="88" t="s">
        <v>198</v>
      </c>
      <c r="D145" s="88">
        <v>1.55</v>
      </c>
      <c r="E145" s="88">
        <v>43</v>
      </c>
      <c r="F145" s="89">
        <v>1</v>
      </c>
      <c r="G145" s="88">
        <v>210</v>
      </c>
      <c r="H145" s="88">
        <v>14</v>
      </c>
      <c r="I145" s="88">
        <v>130</v>
      </c>
      <c r="J145" s="88">
        <v>6</v>
      </c>
      <c r="K145" s="88">
        <v>0</v>
      </c>
      <c r="L145" s="88">
        <v>25</v>
      </c>
      <c r="M145" s="88">
        <v>19</v>
      </c>
      <c r="N145" s="90">
        <f>F145*G145</f>
        <v>210</v>
      </c>
      <c r="O145" s="90">
        <f>F145*H145</f>
        <v>14</v>
      </c>
      <c r="P145" s="91">
        <f>(I145*F145)/N145</f>
        <v>0.61904761904761907</v>
      </c>
      <c r="Q145" s="92">
        <f>F145*J145</f>
        <v>6</v>
      </c>
      <c r="R145" s="91">
        <f>(Q145*9)/N145</f>
        <v>0.25714285714285712</v>
      </c>
      <c r="S145" s="92">
        <f>F145*K145</f>
        <v>0</v>
      </c>
      <c r="T145" s="90">
        <f>L145*F145</f>
        <v>25</v>
      </c>
      <c r="U145" s="90">
        <f>M145*F145</f>
        <v>19</v>
      </c>
      <c r="V145" s="93">
        <f>(U145*4)/N145</f>
        <v>0.3619047619047619</v>
      </c>
      <c r="W145" s="94">
        <f>U145/E145</f>
        <v>0.44186046511627908</v>
      </c>
      <c r="X145" s="95">
        <f>IF($D$3="Calories",N145,"")</f>
        <v>210</v>
      </c>
      <c r="Y145" s="95">
        <f>IF($F$3="Grams",O145,IF($F$3="% Calories",P145,""))</f>
        <v>14</v>
      </c>
      <c r="Z145" s="95" t="str">
        <f>IF($G$3="Grams",K145,"")</f>
        <v/>
      </c>
      <c r="AA145" s="95">
        <f>IF($H$3="Grams",Q145,IF($H$3="% Calories",R145,""))</f>
        <v>6</v>
      </c>
      <c r="AB145" s="95" t="str">
        <f>IF($I$3="Milligrams",T145,"")</f>
        <v/>
      </c>
      <c r="AC145" s="95">
        <f>IF($E$3="Grams",U145, IF($E$3="% Calories", V145, IF($E$3="% Weight",W145, "")))</f>
        <v>19</v>
      </c>
      <c r="AD145" s="96">
        <v>1</v>
      </c>
      <c r="AE145" s="66"/>
      <c r="AF145" s="66"/>
    </row>
    <row r="146" spans="1:32" hidden="1">
      <c r="A146" s="87" t="str">
        <f>IF(AND((AC146&lt;=$E$4),(AB146&lt;=$I$4),(AA146&lt;=$H$4),(Z146&lt;=$G$4),(Y146&lt;=$F$4),(X146&lt;=$D$4)),"Compliant","Non-Compliant")</f>
        <v>Non-Compliant</v>
      </c>
      <c r="B146" s="88" t="s">
        <v>194</v>
      </c>
      <c r="C146" s="88" t="s">
        <v>199</v>
      </c>
      <c r="D146" s="88">
        <v>1.75</v>
      </c>
      <c r="E146" s="88">
        <v>49</v>
      </c>
      <c r="F146" s="89">
        <v>1</v>
      </c>
      <c r="G146" s="88">
        <v>250</v>
      </c>
      <c r="H146" s="88">
        <v>17</v>
      </c>
      <c r="I146" s="88">
        <v>140</v>
      </c>
      <c r="J146" s="88">
        <v>7</v>
      </c>
      <c r="K146" s="88">
        <v>0</v>
      </c>
      <c r="L146" s="88">
        <v>50</v>
      </c>
      <c r="M146" s="88">
        <v>22</v>
      </c>
      <c r="N146" s="90">
        <f>F146*G146</f>
        <v>250</v>
      </c>
      <c r="O146" s="90">
        <f>F146*H146</f>
        <v>17</v>
      </c>
      <c r="P146" s="91">
        <f>(I146*F146)/N146</f>
        <v>0.56000000000000005</v>
      </c>
      <c r="Q146" s="92">
        <f>F146*J146</f>
        <v>7</v>
      </c>
      <c r="R146" s="91">
        <f>(Q146*9)/N146</f>
        <v>0.252</v>
      </c>
      <c r="S146" s="92">
        <f>F146*K146</f>
        <v>0</v>
      </c>
      <c r="T146" s="90">
        <f>L146*F146</f>
        <v>50</v>
      </c>
      <c r="U146" s="90">
        <f>M146*F146</f>
        <v>22</v>
      </c>
      <c r="V146" s="93">
        <f>(U146*4)/N146</f>
        <v>0.35199999999999998</v>
      </c>
      <c r="W146" s="94">
        <f>U146/E146</f>
        <v>0.44897959183673469</v>
      </c>
      <c r="X146" s="95">
        <f>IF($D$3="Calories",N146,"")</f>
        <v>250</v>
      </c>
      <c r="Y146" s="95">
        <f>IF($F$3="Grams",O146,IF($F$3="% Calories",P146,""))</f>
        <v>17</v>
      </c>
      <c r="Z146" s="95" t="str">
        <f>IF($G$3="Grams",K146,"")</f>
        <v/>
      </c>
      <c r="AA146" s="95">
        <f>IF($H$3="Grams",Q146,IF($H$3="% Calories",R146,""))</f>
        <v>7</v>
      </c>
      <c r="AB146" s="95" t="str">
        <f>IF($I$3="Milligrams",T146,"")</f>
        <v/>
      </c>
      <c r="AC146" s="95">
        <f>IF($E$3="Grams",U146, IF($E$3="% Calories", V146, IF($E$3="% Weight",W146, "")))</f>
        <v>22</v>
      </c>
      <c r="AD146" s="96">
        <v>1</v>
      </c>
      <c r="AE146" s="66"/>
      <c r="AF146" s="66"/>
    </row>
    <row r="147" spans="1:32" hidden="1">
      <c r="A147" s="87" t="str">
        <f>IF(AND((AC147&lt;=$E$4),(AB147&lt;=$I$4),(AA147&lt;=$H$4),(Z147&lt;=$G$4),(Y147&lt;=$F$4),(X147&lt;=$D$4)),"Compliant","Non-Compliant")</f>
        <v>Non-Compliant</v>
      </c>
      <c r="B147" s="88" t="s">
        <v>194</v>
      </c>
      <c r="C147" s="88" t="s">
        <v>200</v>
      </c>
      <c r="D147" s="88"/>
      <c r="E147" s="88">
        <v>52</v>
      </c>
      <c r="F147" s="89">
        <v>1</v>
      </c>
      <c r="G147" s="88">
        <v>240</v>
      </c>
      <c r="H147" s="88">
        <v>13</v>
      </c>
      <c r="I147" s="88">
        <v>110</v>
      </c>
      <c r="J147" s="88">
        <v>2</v>
      </c>
      <c r="K147" s="88">
        <v>0</v>
      </c>
      <c r="L147" s="88">
        <v>120</v>
      </c>
      <c r="M147" s="88">
        <v>21</v>
      </c>
      <c r="N147" s="90">
        <f>F147*G147</f>
        <v>240</v>
      </c>
      <c r="O147" s="90">
        <f>F147*H147</f>
        <v>13</v>
      </c>
      <c r="P147" s="91">
        <f>(I147*F147)/N147</f>
        <v>0.45833333333333331</v>
      </c>
      <c r="Q147" s="92">
        <f>F147*J147</f>
        <v>2</v>
      </c>
      <c r="R147" s="91">
        <f>(Q147*9)/N147</f>
        <v>7.4999999999999997E-2</v>
      </c>
      <c r="S147" s="92">
        <f>F147*K147</f>
        <v>0</v>
      </c>
      <c r="T147" s="90">
        <f>L147*F147</f>
        <v>120</v>
      </c>
      <c r="U147" s="90">
        <f>M147*F147</f>
        <v>21</v>
      </c>
      <c r="V147" s="93">
        <f>(U147*4)/N147</f>
        <v>0.35</v>
      </c>
      <c r="W147" s="94">
        <f>U147/E147</f>
        <v>0.40384615384615385</v>
      </c>
      <c r="X147" s="95">
        <f>IF($D$3="Calories",N147,"")</f>
        <v>240</v>
      </c>
      <c r="Y147" s="95">
        <f>IF($F$3="Grams",O147,IF($F$3="% Calories",P147,""))</f>
        <v>13</v>
      </c>
      <c r="Z147" s="95" t="str">
        <f>IF($G$3="Grams",K147,"")</f>
        <v/>
      </c>
      <c r="AA147" s="95">
        <f>IF($H$3="Grams",Q147,IF($H$3="% Calories",R147,""))</f>
        <v>2</v>
      </c>
      <c r="AB147" s="95" t="str">
        <f>IF($I$3="Milligrams",T147,"")</f>
        <v/>
      </c>
      <c r="AC147" s="95">
        <f>IF($E$3="Grams",U147, IF($E$3="% Calories", V147, IF($E$3="% Weight",W147, "")))</f>
        <v>21</v>
      </c>
      <c r="AD147" s="96">
        <v>1</v>
      </c>
      <c r="AE147" s="66"/>
      <c r="AF147" s="66"/>
    </row>
    <row r="148" spans="1:32" hidden="1">
      <c r="A148" s="87" t="str">
        <f>IF(AND((AC148&lt;=$E$4),(AB148&lt;=$I$4),(AA148&lt;=$H$4),(Z148&lt;=$G$4),(Y148&lt;=$F$4),(X148&lt;=$D$4)),"Compliant","Non-Compliant")</f>
        <v>Non-Compliant</v>
      </c>
      <c r="B148" s="88" t="s">
        <v>194</v>
      </c>
      <c r="C148" s="88" t="s">
        <v>201</v>
      </c>
      <c r="D148" s="88">
        <v>1.5</v>
      </c>
      <c r="E148" s="88">
        <v>42</v>
      </c>
      <c r="F148" s="89">
        <v>1</v>
      </c>
      <c r="G148" s="88">
        <v>210</v>
      </c>
      <c r="H148" s="88">
        <v>13</v>
      </c>
      <c r="I148" s="88">
        <v>110</v>
      </c>
      <c r="J148" s="88">
        <v>4.5</v>
      </c>
      <c r="K148" s="88">
        <v>0</v>
      </c>
      <c r="L148" s="88">
        <v>150</v>
      </c>
      <c r="M148" s="88">
        <v>21</v>
      </c>
      <c r="N148" s="90">
        <f>F148*G148</f>
        <v>210</v>
      </c>
      <c r="O148" s="90">
        <f>F148*H148</f>
        <v>13</v>
      </c>
      <c r="P148" s="91">
        <f>(I148*F148)/N148</f>
        <v>0.52380952380952384</v>
      </c>
      <c r="Q148" s="92">
        <f>F148*J148</f>
        <v>4.5</v>
      </c>
      <c r="R148" s="91">
        <f>(Q148*9)/N148</f>
        <v>0.19285714285714287</v>
      </c>
      <c r="S148" s="92">
        <f>F148*K148</f>
        <v>0</v>
      </c>
      <c r="T148" s="90">
        <f>L148*F148</f>
        <v>150</v>
      </c>
      <c r="U148" s="90">
        <f>M148*F148</f>
        <v>21</v>
      </c>
      <c r="V148" s="93">
        <f>(U148*4)/N148</f>
        <v>0.4</v>
      </c>
      <c r="W148" s="94">
        <f>U148/E148</f>
        <v>0.5</v>
      </c>
      <c r="X148" s="95">
        <f>IF($D$3="Calories",N148,"")</f>
        <v>210</v>
      </c>
      <c r="Y148" s="95">
        <f>IF($F$3="Grams",O148,IF($F$3="% Calories",P148,""))</f>
        <v>13</v>
      </c>
      <c r="Z148" s="95" t="str">
        <f>IF($G$3="Grams",K148,"")</f>
        <v/>
      </c>
      <c r="AA148" s="95">
        <f>IF($H$3="Grams",Q148,IF($H$3="% Calories",R148,""))</f>
        <v>4.5</v>
      </c>
      <c r="AB148" s="95" t="str">
        <f>IF($I$3="Milligrams",T148,"")</f>
        <v/>
      </c>
      <c r="AC148" s="95">
        <f>IF($E$3="Grams",U148, IF($E$3="% Calories", V148, IF($E$3="% Weight",W148, "")))</f>
        <v>21</v>
      </c>
      <c r="AD148" s="96">
        <v>1</v>
      </c>
      <c r="AE148" s="66"/>
      <c r="AF148" s="66"/>
    </row>
    <row r="149" spans="1:32" hidden="1">
      <c r="A149" s="87" t="str">
        <f>IF(AND((AC149&lt;=$E$4),(AB149&lt;=$I$4),(AA149&lt;=$H$4),(Z149&lt;=$G$4),(Y149&lt;=$F$4),(X149&lt;=$D$4)),"Compliant","Non-Compliant")</f>
        <v>Non-Compliant</v>
      </c>
      <c r="B149" s="88" t="s">
        <v>194</v>
      </c>
      <c r="C149" s="88" t="s">
        <v>202</v>
      </c>
      <c r="D149" s="88">
        <v>1.7</v>
      </c>
      <c r="E149" s="88">
        <v>48</v>
      </c>
      <c r="F149" s="89">
        <v>1</v>
      </c>
      <c r="G149" s="88">
        <v>230</v>
      </c>
      <c r="H149" s="88">
        <v>12</v>
      </c>
      <c r="I149" s="88">
        <v>110</v>
      </c>
      <c r="J149" s="88">
        <v>9</v>
      </c>
      <c r="K149" s="88">
        <v>0</v>
      </c>
      <c r="L149" s="88">
        <v>140</v>
      </c>
      <c r="M149" s="88">
        <v>21</v>
      </c>
      <c r="N149" s="90">
        <f>F149*G149</f>
        <v>230</v>
      </c>
      <c r="O149" s="90">
        <f>F149*H149</f>
        <v>12</v>
      </c>
      <c r="P149" s="91">
        <f>(I149*F149)/N149</f>
        <v>0.47826086956521741</v>
      </c>
      <c r="Q149" s="92">
        <f>F149*J149</f>
        <v>9</v>
      </c>
      <c r="R149" s="91">
        <f>(Q149*9)/N149</f>
        <v>0.35217391304347828</v>
      </c>
      <c r="S149" s="92">
        <f>F149*K149</f>
        <v>0</v>
      </c>
      <c r="T149" s="90">
        <f>L149*F149</f>
        <v>140</v>
      </c>
      <c r="U149" s="90">
        <f>M149*F149</f>
        <v>21</v>
      </c>
      <c r="V149" s="93">
        <f>(U149*4)/N149</f>
        <v>0.36521739130434783</v>
      </c>
      <c r="W149" s="94">
        <f>U149/E149</f>
        <v>0.4375</v>
      </c>
      <c r="X149" s="95">
        <f>IF($D$3="Calories",N149,"")</f>
        <v>230</v>
      </c>
      <c r="Y149" s="95">
        <f>IF($F$3="Grams",O149,IF($F$3="% Calories",P149,""))</f>
        <v>12</v>
      </c>
      <c r="Z149" s="95" t="str">
        <f>IF($G$3="Grams",K149,"")</f>
        <v/>
      </c>
      <c r="AA149" s="95">
        <f>IF($H$3="Grams",Q149,IF($H$3="% Calories",R149,""))</f>
        <v>9</v>
      </c>
      <c r="AB149" s="95" t="str">
        <f>IF($I$3="Milligrams",T149,"")</f>
        <v/>
      </c>
      <c r="AC149" s="95">
        <f>IF($E$3="Grams",U149, IF($E$3="% Calories", V149, IF($E$3="% Weight",W149, "")))</f>
        <v>21</v>
      </c>
      <c r="AD149" s="96">
        <v>1</v>
      </c>
      <c r="AE149" s="66"/>
      <c r="AF149" s="66"/>
    </row>
    <row r="150" spans="1:32" hidden="1">
      <c r="A150" s="87" t="str">
        <f>IF(AND((AC150&lt;=$E$4),(AB150&lt;=$I$4),(AA150&lt;=$H$4),(Z150&lt;=$G$4),(Y150&lt;=$F$4),(X150&lt;=$D$4)),"Compliant","Non-Compliant")</f>
        <v>Non-Compliant</v>
      </c>
      <c r="B150" s="88" t="s">
        <v>194</v>
      </c>
      <c r="C150" s="88" t="s">
        <v>203</v>
      </c>
      <c r="D150" s="88">
        <v>1.85</v>
      </c>
      <c r="E150" s="88">
        <v>52</v>
      </c>
      <c r="F150" s="89">
        <v>1</v>
      </c>
      <c r="G150" s="88">
        <v>230</v>
      </c>
      <c r="H150" s="88">
        <v>8</v>
      </c>
      <c r="I150" s="88">
        <v>70</v>
      </c>
      <c r="J150" s="88">
        <v>5</v>
      </c>
      <c r="K150" s="88">
        <v>0</v>
      </c>
      <c r="L150" s="88">
        <v>115</v>
      </c>
      <c r="M150" s="88">
        <v>31</v>
      </c>
      <c r="N150" s="90">
        <f>F150*G150</f>
        <v>230</v>
      </c>
      <c r="O150" s="90">
        <f>F150*H150</f>
        <v>8</v>
      </c>
      <c r="P150" s="91">
        <f>(I150*F150)/N150</f>
        <v>0.30434782608695654</v>
      </c>
      <c r="Q150" s="92">
        <f>F150*J150</f>
        <v>5</v>
      </c>
      <c r="R150" s="91">
        <f>(Q150*9)/N150</f>
        <v>0.19565217391304349</v>
      </c>
      <c r="S150" s="92">
        <f>F150*K150</f>
        <v>0</v>
      </c>
      <c r="T150" s="90">
        <f>L150*F150</f>
        <v>115</v>
      </c>
      <c r="U150" s="90">
        <f>M150*F150</f>
        <v>31</v>
      </c>
      <c r="V150" s="93">
        <f>(U150*4)/N150</f>
        <v>0.53913043478260869</v>
      </c>
      <c r="W150" s="94">
        <f>U150/E150</f>
        <v>0.59615384615384615</v>
      </c>
      <c r="X150" s="95">
        <f>IF($D$3="Calories",N150,"")</f>
        <v>230</v>
      </c>
      <c r="Y150" s="95">
        <f>IF($F$3="Grams",O150,IF($F$3="% Calories",P150,""))</f>
        <v>8</v>
      </c>
      <c r="Z150" s="95" t="str">
        <f>IF($G$3="Grams",K150,"")</f>
        <v/>
      </c>
      <c r="AA150" s="95">
        <f>IF($H$3="Grams",Q150,IF($H$3="% Calories",R150,""))</f>
        <v>5</v>
      </c>
      <c r="AB150" s="95" t="str">
        <f>IF($I$3="Milligrams",T150,"")</f>
        <v/>
      </c>
      <c r="AC150" s="95">
        <f>IF($E$3="Grams",U150, IF($E$3="% Calories", V150, IF($E$3="% Weight",W150, "")))</f>
        <v>31</v>
      </c>
      <c r="AD150" s="96">
        <v>1</v>
      </c>
      <c r="AE150" s="66"/>
      <c r="AF150" s="66"/>
    </row>
    <row r="151" spans="1:32" hidden="1">
      <c r="A151" s="87" t="str">
        <f>IF(AND((AC151&lt;=$E$4),(AB151&lt;=$I$4),(AA151&lt;=$H$4),(Z151&lt;=$G$4),(Y151&lt;=$F$4),(X151&lt;=$D$4)),"Compliant","Non-Compliant")</f>
        <v>Non-Compliant</v>
      </c>
      <c r="B151" s="97" t="s">
        <v>204</v>
      </c>
      <c r="C151" s="97" t="s">
        <v>205</v>
      </c>
      <c r="D151" s="97">
        <v>2</v>
      </c>
      <c r="E151" s="99">
        <v>57</v>
      </c>
      <c r="F151" s="89">
        <v>1</v>
      </c>
      <c r="G151" s="99">
        <v>220</v>
      </c>
      <c r="H151" s="99">
        <v>9</v>
      </c>
      <c r="I151" s="99">
        <v>80</v>
      </c>
      <c r="J151" s="99">
        <v>1</v>
      </c>
      <c r="K151" s="88"/>
      <c r="L151" s="99">
        <v>150</v>
      </c>
      <c r="M151" s="99">
        <v>18</v>
      </c>
      <c r="N151" s="90">
        <f>F151*G151</f>
        <v>220</v>
      </c>
      <c r="O151" s="90">
        <f>F151*H151</f>
        <v>9</v>
      </c>
      <c r="P151" s="91">
        <f>(I151*F151)/N151</f>
        <v>0.36363636363636365</v>
      </c>
      <c r="Q151" s="92">
        <f>F151*J151</f>
        <v>1</v>
      </c>
      <c r="R151" s="91">
        <f>(Q151*9)/N151</f>
        <v>4.0909090909090909E-2</v>
      </c>
      <c r="S151" s="92">
        <f>F151*K151</f>
        <v>0</v>
      </c>
      <c r="T151" s="90">
        <f>L151*F151</f>
        <v>150</v>
      </c>
      <c r="U151" s="90">
        <f>M151*F151</f>
        <v>18</v>
      </c>
      <c r="V151" s="93">
        <f>(U151*4)/N151</f>
        <v>0.32727272727272727</v>
      </c>
      <c r="W151" s="94">
        <f>U151/E151</f>
        <v>0.31578947368421051</v>
      </c>
      <c r="X151" s="95">
        <f>IF($D$3="Calories",N151,"")</f>
        <v>220</v>
      </c>
      <c r="Y151" s="95">
        <f>IF($F$3="Grams",O151,IF($F$3="% Calories",P151,""))</f>
        <v>9</v>
      </c>
      <c r="Z151" s="95" t="str">
        <f>IF($G$3="Grams",K151,"")</f>
        <v/>
      </c>
      <c r="AA151" s="95">
        <f>IF($H$3="Grams",Q151,IF($H$3="% Calories",R151,""))</f>
        <v>1</v>
      </c>
      <c r="AB151" s="95" t="str">
        <f>IF($I$3="Milligrams",T151,"")</f>
        <v/>
      </c>
      <c r="AC151" s="95">
        <f>IF($E$3="Grams",U151, IF($E$3="% Calories", V151, IF($E$3="% Weight",W151, "")))</f>
        <v>18</v>
      </c>
      <c r="AD151" s="101">
        <v>1</v>
      </c>
      <c r="AE151" s="66"/>
      <c r="AF151" s="66"/>
    </row>
    <row r="152" spans="1:32">
      <c r="A152" s="87" t="str">
        <f>IF(AND((AC152&lt;=$E$4),(AB152&lt;=$I$4),(AA152&lt;=$H$4),(Z152&lt;=$G$4),(Y152&lt;=$F$4),(X152&lt;=$D$4)),"Compliant","Non-Compliant")</f>
        <v>Compliant</v>
      </c>
      <c r="B152" s="97" t="s">
        <v>206</v>
      </c>
      <c r="C152" s="97" t="s">
        <v>207</v>
      </c>
      <c r="D152" s="98">
        <v>1.25</v>
      </c>
      <c r="E152" s="99">
        <v>35</v>
      </c>
      <c r="F152" s="89">
        <v>1</v>
      </c>
      <c r="G152" s="99">
        <v>150</v>
      </c>
      <c r="H152" s="99">
        <v>5</v>
      </c>
      <c r="I152" s="99">
        <v>45</v>
      </c>
      <c r="J152" s="99">
        <v>0</v>
      </c>
      <c r="K152" s="99">
        <v>0</v>
      </c>
      <c r="L152" s="99">
        <v>60</v>
      </c>
      <c r="M152" s="99">
        <v>8</v>
      </c>
      <c r="N152" s="90">
        <f>F152*G152</f>
        <v>150</v>
      </c>
      <c r="O152" s="90">
        <f>F152*H152</f>
        <v>5</v>
      </c>
      <c r="P152" s="91">
        <f>(I152*F152)/N152</f>
        <v>0.3</v>
      </c>
      <c r="Q152" s="92">
        <f>F152*J152</f>
        <v>0</v>
      </c>
      <c r="R152" s="91">
        <f>(Q152*9)/N152</f>
        <v>0</v>
      </c>
      <c r="S152" s="92">
        <f>F152*K152</f>
        <v>0</v>
      </c>
      <c r="T152" s="90">
        <f>L152*F152</f>
        <v>60</v>
      </c>
      <c r="U152" s="90">
        <f>M152*F152</f>
        <v>8</v>
      </c>
      <c r="V152" s="93">
        <f>(U152*4)/N152</f>
        <v>0.21333333333333335</v>
      </c>
      <c r="W152" s="94">
        <f>U152/E152</f>
        <v>0.22857142857142856</v>
      </c>
      <c r="X152" s="95">
        <f>IF($D$3="Calories",N152,"")</f>
        <v>150</v>
      </c>
      <c r="Y152" s="95">
        <f>IF($F$3="Grams",O152,IF($F$3="% Calories",P152,""))</f>
        <v>5</v>
      </c>
      <c r="Z152" s="95" t="str">
        <f>IF($G$3="Grams",K152,"")</f>
        <v/>
      </c>
      <c r="AA152" s="95">
        <f>IF($H$3="Grams",Q152,IF($H$3="% Calories",R152,""))</f>
        <v>0</v>
      </c>
      <c r="AB152" s="95" t="str">
        <f>IF($I$3="Milligrams",T152,"")</f>
        <v/>
      </c>
      <c r="AC152" s="95">
        <f>IF($E$3="Grams",U152, IF($E$3="% Calories", V152, IF($E$3="% Weight",W152, "")))</f>
        <v>8</v>
      </c>
      <c r="AD152" s="101">
        <v>1</v>
      </c>
      <c r="AE152" s="66"/>
      <c r="AF152" s="66"/>
    </row>
    <row r="153" spans="1:32" hidden="1">
      <c r="A153" s="87" t="str">
        <f>IF(AND((AC153&lt;=$E$4),(AB153&lt;=$I$4),(AA153&lt;=$H$4),(Z153&lt;=$G$4),(Y153&lt;=$F$4),(X153&lt;=$D$4)),"Compliant","Non-Compliant")</f>
        <v>Non-Compliant</v>
      </c>
      <c r="B153" s="88" t="s">
        <v>208</v>
      </c>
      <c r="C153" s="88" t="s">
        <v>209</v>
      </c>
      <c r="D153" s="88">
        <v>1.75</v>
      </c>
      <c r="E153" s="88">
        <v>50</v>
      </c>
      <c r="F153" s="89">
        <v>1</v>
      </c>
      <c r="G153" s="88">
        <v>270</v>
      </c>
      <c r="H153" s="88">
        <v>19</v>
      </c>
      <c r="I153" s="88">
        <v>170</v>
      </c>
      <c r="J153" s="88">
        <v>3.5</v>
      </c>
      <c r="K153" s="88">
        <v>0</v>
      </c>
      <c r="L153" s="88">
        <v>260</v>
      </c>
      <c r="M153" s="88">
        <v>9</v>
      </c>
      <c r="N153" s="90">
        <f>F153*G153</f>
        <v>270</v>
      </c>
      <c r="O153" s="90">
        <f>F153*H153</f>
        <v>19</v>
      </c>
      <c r="P153" s="91">
        <f>(I153*F153)/N153</f>
        <v>0.62962962962962965</v>
      </c>
      <c r="Q153" s="92">
        <f>F153*J153</f>
        <v>3.5</v>
      </c>
      <c r="R153" s="91">
        <f>(Q153*9)/N153</f>
        <v>0.11666666666666667</v>
      </c>
      <c r="S153" s="92">
        <f>F153*K153</f>
        <v>0</v>
      </c>
      <c r="T153" s="90">
        <f>L153*F153</f>
        <v>260</v>
      </c>
      <c r="U153" s="90">
        <f>M153*F153</f>
        <v>9</v>
      </c>
      <c r="V153" s="93">
        <f>(U153*4)/N153</f>
        <v>0.13333333333333333</v>
      </c>
      <c r="W153" s="94">
        <f>U153/E153</f>
        <v>0.18</v>
      </c>
      <c r="X153" s="95">
        <f>IF($D$3="Calories",N153,"")</f>
        <v>270</v>
      </c>
      <c r="Y153" s="95">
        <f>IF($F$3="Grams",O153,IF($F$3="% Calories",P153,""))</f>
        <v>19</v>
      </c>
      <c r="Z153" s="95" t="str">
        <f>IF($G$3="Grams",K153,"")</f>
        <v/>
      </c>
      <c r="AA153" s="95">
        <f>IF($H$3="Grams",Q153,IF($H$3="% Calories",R153,""))</f>
        <v>3.5</v>
      </c>
      <c r="AB153" s="95" t="str">
        <f>IF($I$3="Milligrams",T153,"")</f>
        <v/>
      </c>
      <c r="AC153" s="95">
        <f>IF($E$3="Grams",U153, IF($E$3="% Calories", V153, IF($E$3="% Weight",W153, "")))</f>
        <v>9</v>
      </c>
      <c r="AD153" s="96">
        <v>1</v>
      </c>
      <c r="AE153" s="66"/>
      <c r="AF153" s="66"/>
    </row>
    <row r="154" spans="1:32" hidden="1">
      <c r="A154" s="87" t="str">
        <f>IF(AND((AC154&lt;=$E$4),(AB154&lt;=$I$4),(AA154&lt;=$H$4),(Z154&lt;=$G$4),(Y154&lt;=$F$4),(X154&lt;=$D$4)),"Compliant","Non-Compliant")</f>
        <v>Non-Compliant</v>
      </c>
      <c r="B154" s="88" t="s">
        <v>210</v>
      </c>
      <c r="C154" s="88" t="s">
        <v>211</v>
      </c>
      <c r="D154" s="88">
        <v>1.6</v>
      </c>
      <c r="E154" s="88">
        <v>45</v>
      </c>
      <c r="F154" s="89">
        <v>1</v>
      </c>
      <c r="G154" s="88">
        <v>230</v>
      </c>
      <c r="H154" s="88">
        <v>11</v>
      </c>
      <c r="I154" s="88">
        <f>H154*9</f>
        <v>99</v>
      </c>
      <c r="J154" s="88">
        <v>5</v>
      </c>
      <c r="K154" s="88">
        <v>0</v>
      </c>
      <c r="L154" s="88">
        <v>140</v>
      </c>
      <c r="M154" s="88">
        <v>16</v>
      </c>
      <c r="N154" s="90">
        <f>F154*G154</f>
        <v>230</v>
      </c>
      <c r="O154" s="90">
        <f>F154*H154</f>
        <v>11</v>
      </c>
      <c r="P154" s="91">
        <f>(I154*F154)/N154</f>
        <v>0.43043478260869567</v>
      </c>
      <c r="Q154" s="92">
        <f>F154*J154</f>
        <v>5</v>
      </c>
      <c r="R154" s="91">
        <f>(Q154*9)/N154</f>
        <v>0.19565217391304349</v>
      </c>
      <c r="S154" s="92">
        <f>F154*K154</f>
        <v>0</v>
      </c>
      <c r="T154" s="90">
        <f>L154*F154</f>
        <v>140</v>
      </c>
      <c r="U154" s="90">
        <f>M154*F154</f>
        <v>16</v>
      </c>
      <c r="V154" s="93">
        <f>(U154*4)/N154</f>
        <v>0.27826086956521739</v>
      </c>
      <c r="W154" s="94">
        <f>U154/E154</f>
        <v>0.35555555555555557</v>
      </c>
      <c r="X154" s="95">
        <f>IF($D$3="Calories",N154,"")</f>
        <v>230</v>
      </c>
      <c r="Y154" s="95">
        <f>IF($F$3="Grams",O154,IF($F$3="% Calories",P154,""))</f>
        <v>11</v>
      </c>
      <c r="Z154" s="95" t="str">
        <f>IF($G$3="Grams",K154,"")</f>
        <v/>
      </c>
      <c r="AA154" s="95">
        <f>IF($H$3="Grams",Q154,IF($H$3="% Calories",R154,""))</f>
        <v>5</v>
      </c>
      <c r="AB154" s="95" t="str">
        <f>IF($I$3="Milligrams",T154,"")</f>
        <v/>
      </c>
      <c r="AC154" s="95">
        <f>IF($E$3="Grams",U154, IF($E$3="% Calories", V154, IF($E$3="% Weight",W154, "")))</f>
        <v>16</v>
      </c>
      <c r="AD154" s="96">
        <v>1</v>
      </c>
      <c r="AE154" s="66"/>
      <c r="AF154" s="66"/>
    </row>
    <row r="155" spans="1:32" hidden="1">
      <c r="A155" s="87" t="str">
        <f>IF(AND((AC155&lt;=$E$4),(AB155&lt;=$I$4),(AA155&lt;=$H$4),(Z155&lt;=$G$4),(Y155&lt;=$F$4),(X155&lt;=$D$4)),"Compliant","Non-Compliant")</f>
        <v>Non-Compliant</v>
      </c>
      <c r="B155" s="88" t="s">
        <v>210</v>
      </c>
      <c r="C155" s="88" t="s">
        <v>212</v>
      </c>
      <c r="D155" s="88">
        <v>2</v>
      </c>
      <c r="E155" s="88">
        <v>56</v>
      </c>
      <c r="F155" s="89">
        <v>1</v>
      </c>
      <c r="G155" s="88">
        <v>280</v>
      </c>
      <c r="H155" s="88">
        <v>13</v>
      </c>
      <c r="I155" s="88">
        <v>120</v>
      </c>
      <c r="J155" s="88">
        <v>8</v>
      </c>
      <c r="K155" s="88">
        <v>0</v>
      </c>
      <c r="L155" s="88">
        <v>210</v>
      </c>
      <c r="M155" s="88">
        <v>18</v>
      </c>
      <c r="N155" s="90">
        <f>F155*G155</f>
        <v>280</v>
      </c>
      <c r="O155" s="90">
        <f>F155*H155</f>
        <v>13</v>
      </c>
      <c r="P155" s="91">
        <f>(I155*F155)/N155</f>
        <v>0.42857142857142855</v>
      </c>
      <c r="Q155" s="92">
        <f>F155*J155</f>
        <v>8</v>
      </c>
      <c r="R155" s="91">
        <f>(Q155*9)/N155</f>
        <v>0.25714285714285712</v>
      </c>
      <c r="S155" s="92">
        <f>F155*K155</f>
        <v>0</v>
      </c>
      <c r="T155" s="90">
        <f>L155*F155</f>
        <v>210</v>
      </c>
      <c r="U155" s="90">
        <f>M155*F155</f>
        <v>18</v>
      </c>
      <c r="V155" s="93">
        <f>(U155*4)/N155</f>
        <v>0.25714285714285712</v>
      </c>
      <c r="W155" s="94">
        <f>U155/E155</f>
        <v>0.32142857142857145</v>
      </c>
      <c r="X155" s="95">
        <f>IF($D$3="Calories",N155,"")</f>
        <v>280</v>
      </c>
      <c r="Y155" s="95">
        <f>IF($F$3="Grams",O155,IF($F$3="% Calories",P155,""))</f>
        <v>13</v>
      </c>
      <c r="Z155" s="95" t="str">
        <f>IF($G$3="Grams",K155,"")</f>
        <v/>
      </c>
      <c r="AA155" s="95">
        <f>IF($H$3="Grams",Q155,IF($H$3="% Calories",R155,""))</f>
        <v>8</v>
      </c>
      <c r="AB155" s="95" t="str">
        <f>IF($I$3="Milligrams",T155,"")</f>
        <v/>
      </c>
      <c r="AC155" s="95">
        <f>IF($E$3="Grams",U155, IF($E$3="% Calories", V155, IF($E$3="% Weight",W155, "")))</f>
        <v>18</v>
      </c>
      <c r="AD155" s="96">
        <v>1</v>
      </c>
      <c r="AE155" s="66"/>
      <c r="AF155" s="66"/>
    </row>
    <row r="156" spans="1:32">
      <c r="A156" s="87" t="str">
        <f>IF(AND((AC156&lt;=$E$4),(AB156&lt;=$I$4),(AA156&lt;=$H$4),(Z156&lt;=$G$4),(Y156&lt;=$F$4),(X156&lt;=$D$4)),"Compliant","Non-Compliant")</f>
        <v>Compliant</v>
      </c>
      <c r="B156" s="97" t="s">
        <v>213</v>
      </c>
      <c r="C156" s="97" t="s">
        <v>214</v>
      </c>
      <c r="D156" s="98">
        <v>1</v>
      </c>
      <c r="E156" s="99">
        <v>28</v>
      </c>
      <c r="F156" s="89">
        <v>1</v>
      </c>
      <c r="G156" s="99">
        <v>120</v>
      </c>
      <c r="H156" s="99">
        <v>2</v>
      </c>
      <c r="I156" s="99">
        <v>15</v>
      </c>
      <c r="J156" s="99">
        <v>0</v>
      </c>
      <c r="K156" s="99">
        <v>0</v>
      </c>
      <c r="L156" s="99">
        <v>85</v>
      </c>
      <c r="M156" s="99">
        <v>6</v>
      </c>
      <c r="N156" s="90">
        <f>F156*G156</f>
        <v>120</v>
      </c>
      <c r="O156" s="90">
        <f>F156*H156</f>
        <v>2</v>
      </c>
      <c r="P156" s="91">
        <f>(I156*F156)/N156</f>
        <v>0.125</v>
      </c>
      <c r="Q156" s="92">
        <f>F156*J156</f>
        <v>0</v>
      </c>
      <c r="R156" s="91">
        <f>(Q156*9)/N156</f>
        <v>0</v>
      </c>
      <c r="S156" s="92">
        <f>F156*K156</f>
        <v>0</v>
      </c>
      <c r="T156" s="90">
        <f>L156*F156</f>
        <v>85</v>
      </c>
      <c r="U156" s="90">
        <f>M156*F156</f>
        <v>6</v>
      </c>
      <c r="V156" s="93">
        <f>(U156*4)/N156</f>
        <v>0.2</v>
      </c>
      <c r="W156" s="94">
        <f>U156/E156</f>
        <v>0.21428571428571427</v>
      </c>
      <c r="X156" s="95">
        <f>IF($D$3="Calories",N156,"")</f>
        <v>120</v>
      </c>
      <c r="Y156" s="95">
        <f>IF($F$3="Grams",O156,IF($F$3="% Calories",P156,""))</f>
        <v>2</v>
      </c>
      <c r="Z156" s="95" t="str">
        <f>IF($G$3="Grams",K156,"")</f>
        <v/>
      </c>
      <c r="AA156" s="95">
        <f>IF($H$3="Grams",Q156,IF($H$3="% Calories",R156,""))</f>
        <v>0</v>
      </c>
      <c r="AB156" s="95" t="str">
        <f>IF($I$3="Milligrams",T156,"")</f>
        <v/>
      </c>
      <c r="AC156" s="95">
        <f>IF($E$3="Grams",U156, IF($E$3="% Calories", V156, IF($E$3="% Weight",W156, "")))</f>
        <v>6</v>
      </c>
      <c r="AD156" s="101">
        <v>1</v>
      </c>
      <c r="AE156" s="66"/>
      <c r="AF156" s="66"/>
    </row>
    <row r="157" spans="1:32">
      <c r="A157" s="87" t="str">
        <f>IF(AND((AC157&lt;=$E$4),(AB157&lt;=$I$4),(AA157&lt;=$H$4),(Z157&lt;=$G$4),(Y157&lt;=$F$4),(X157&lt;=$D$4)),"Compliant","Non-Compliant")</f>
        <v>Compliant</v>
      </c>
      <c r="B157" s="97" t="s">
        <v>213</v>
      </c>
      <c r="C157" s="97" t="s">
        <v>215</v>
      </c>
      <c r="D157" s="98">
        <v>1.6</v>
      </c>
      <c r="E157" s="99">
        <v>45</v>
      </c>
      <c r="F157" s="89">
        <v>1</v>
      </c>
      <c r="G157" s="99">
        <v>130</v>
      </c>
      <c r="H157" s="99">
        <v>1</v>
      </c>
      <c r="I157" s="99">
        <v>10</v>
      </c>
      <c r="J157" s="99">
        <v>0</v>
      </c>
      <c r="K157" s="99">
        <v>0</v>
      </c>
      <c r="L157" s="99">
        <v>75</v>
      </c>
      <c r="M157" s="99">
        <v>5</v>
      </c>
      <c r="N157" s="90">
        <f>F157*G157</f>
        <v>130</v>
      </c>
      <c r="O157" s="90">
        <f>F157*H157</f>
        <v>1</v>
      </c>
      <c r="P157" s="91">
        <f>(I157*F157)/N157</f>
        <v>7.6923076923076927E-2</v>
      </c>
      <c r="Q157" s="92">
        <f>F157*J157</f>
        <v>0</v>
      </c>
      <c r="R157" s="91">
        <f>(Q157*9)/N157</f>
        <v>0</v>
      </c>
      <c r="S157" s="92">
        <f>F157*K157</f>
        <v>0</v>
      </c>
      <c r="T157" s="90">
        <f>L157*F157</f>
        <v>75</v>
      </c>
      <c r="U157" s="90">
        <f>M157*F157</f>
        <v>5</v>
      </c>
      <c r="V157" s="93">
        <f>(U157*4)/N157</f>
        <v>0.15384615384615385</v>
      </c>
      <c r="W157" s="94">
        <f>U157/E157</f>
        <v>0.1111111111111111</v>
      </c>
      <c r="X157" s="95">
        <f>IF($D$3="Calories",N157,"")</f>
        <v>130</v>
      </c>
      <c r="Y157" s="95">
        <f>IF($F$3="Grams",O157,IF($F$3="% Calories",P157,""))</f>
        <v>1</v>
      </c>
      <c r="Z157" s="95" t="str">
        <f>IF($G$3="Grams",K157,"")</f>
        <v/>
      </c>
      <c r="AA157" s="95">
        <f>IF($H$3="Grams",Q157,IF($H$3="% Calories",R157,""))</f>
        <v>0</v>
      </c>
      <c r="AB157" s="95" t="str">
        <f>IF($I$3="Milligrams",T157,"")</f>
        <v/>
      </c>
      <c r="AC157" s="95">
        <f>IF($E$3="Grams",U157, IF($E$3="% Calories", V157, IF($E$3="% Weight",W157, "")))</f>
        <v>5</v>
      </c>
      <c r="AD157" s="101">
        <v>1</v>
      </c>
      <c r="AE157" s="66"/>
      <c r="AF157" s="66"/>
    </row>
    <row r="158" spans="1:32" hidden="1">
      <c r="A158" s="87" t="str">
        <f>IF(AND((AC158&lt;=$E$4),(AB158&lt;=$I$4),(AA158&lt;=$H$4),(Z158&lt;=$G$4),(Y158&lt;=$F$4),(X158&lt;=$D$4)),"Compliant","Non-Compliant")</f>
        <v>Non-Compliant</v>
      </c>
      <c r="B158" s="97" t="s">
        <v>213</v>
      </c>
      <c r="C158" s="97" t="s">
        <v>216</v>
      </c>
      <c r="D158" s="98">
        <v>1.9</v>
      </c>
      <c r="E158" s="99">
        <v>55</v>
      </c>
      <c r="F158" s="89">
        <v>1</v>
      </c>
      <c r="G158" s="99">
        <v>190</v>
      </c>
      <c r="H158" s="100">
        <v>4.5</v>
      </c>
      <c r="I158" s="99">
        <v>40</v>
      </c>
      <c r="J158" s="100">
        <v>2.5</v>
      </c>
      <c r="K158" s="99">
        <v>0</v>
      </c>
      <c r="L158" s="99">
        <v>105</v>
      </c>
      <c r="M158" s="99">
        <v>19</v>
      </c>
      <c r="N158" s="90">
        <f>F158*G158</f>
        <v>190</v>
      </c>
      <c r="O158" s="90">
        <f>F158*H158</f>
        <v>4.5</v>
      </c>
      <c r="P158" s="91">
        <f>(I158*F158)/N158</f>
        <v>0.21052631578947367</v>
      </c>
      <c r="Q158" s="92">
        <f>F158*J158</f>
        <v>2.5</v>
      </c>
      <c r="R158" s="91">
        <f>(Q158*9)/N158</f>
        <v>0.11842105263157894</v>
      </c>
      <c r="S158" s="92">
        <f>F158*K158</f>
        <v>0</v>
      </c>
      <c r="T158" s="90">
        <f>L158*F158</f>
        <v>105</v>
      </c>
      <c r="U158" s="90">
        <f>M158*F158</f>
        <v>19</v>
      </c>
      <c r="V158" s="93">
        <f>(U158*4)/N158</f>
        <v>0.4</v>
      </c>
      <c r="W158" s="94">
        <f>U158/E158</f>
        <v>0.34545454545454546</v>
      </c>
      <c r="X158" s="95">
        <f>IF($D$3="Calories",N158,"")</f>
        <v>190</v>
      </c>
      <c r="Y158" s="95">
        <f>IF($F$3="Grams",O158,IF($F$3="% Calories",P158,""))</f>
        <v>4.5</v>
      </c>
      <c r="Z158" s="95" t="str">
        <f>IF($G$3="Grams",K158,"")</f>
        <v/>
      </c>
      <c r="AA158" s="95">
        <f>IF($H$3="Grams",Q158,IF($H$3="% Calories",R158,""))</f>
        <v>2.5</v>
      </c>
      <c r="AB158" s="95" t="str">
        <f>IF($I$3="Milligrams",T158,"")</f>
        <v/>
      </c>
      <c r="AC158" s="95">
        <f>IF($E$3="Grams",U158, IF($E$3="% Calories", V158, IF($E$3="% Weight",W158, "")))</f>
        <v>19</v>
      </c>
      <c r="AD158" s="101">
        <v>1</v>
      </c>
      <c r="AE158" s="66"/>
      <c r="AF158" s="66"/>
    </row>
    <row r="159" spans="1:32">
      <c r="A159" s="87" t="str">
        <f>IF(AND((AC159&lt;=$E$4),(AB159&lt;=$I$4),(AA159&lt;=$H$4),(Z159&lt;=$G$4),(Y159&lt;=$F$4),(X159&lt;=$D$4)),"Compliant","Non-Compliant")</f>
        <v>Compliant</v>
      </c>
      <c r="B159" s="97" t="s">
        <v>213</v>
      </c>
      <c r="C159" s="97" t="s">
        <v>217</v>
      </c>
      <c r="D159" s="98">
        <v>1.4</v>
      </c>
      <c r="E159" s="99">
        <v>40</v>
      </c>
      <c r="F159" s="89">
        <v>1</v>
      </c>
      <c r="G159" s="99">
        <v>140</v>
      </c>
      <c r="H159" s="99">
        <v>2</v>
      </c>
      <c r="I159" s="99">
        <v>20</v>
      </c>
      <c r="J159" s="99">
        <v>0</v>
      </c>
      <c r="K159" s="99">
        <v>0</v>
      </c>
      <c r="L159" s="99">
        <v>100</v>
      </c>
      <c r="M159" s="99">
        <v>6</v>
      </c>
      <c r="N159" s="90">
        <f>F159*G159</f>
        <v>140</v>
      </c>
      <c r="O159" s="90">
        <f>F159*H159</f>
        <v>2</v>
      </c>
      <c r="P159" s="91">
        <f>(I159*F159)/N159</f>
        <v>0.14285714285714285</v>
      </c>
      <c r="Q159" s="92">
        <f>F159*J159</f>
        <v>0</v>
      </c>
      <c r="R159" s="91">
        <f>(Q159*9)/N159</f>
        <v>0</v>
      </c>
      <c r="S159" s="92">
        <f>F159*K159</f>
        <v>0</v>
      </c>
      <c r="T159" s="90">
        <f>L159*F159</f>
        <v>100</v>
      </c>
      <c r="U159" s="90">
        <f>M159*F159</f>
        <v>6</v>
      </c>
      <c r="V159" s="93">
        <f>(U159*4)/N159</f>
        <v>0.17142857142857143</v>
      </c>
      <c r="W159" s="94">
        <f>U159/E159</f>
        <v>0.15</v>
      </c>
      <c r="X159" s="95">
        <f>IF($D$3="Calories",N159,"")</f>
        <v>140</v>
      </c>
      <c r="Y159" s="95">
        <f>IF($F$3="Grams",O159,IF($F$3="% Calories",P159,""))</f>
        <v>2</v>
      </c>
      <c r="Z159" s="95" t="str">
        <f>IF($G$3="Grams",K159,"")</f>
        <v/>
      </c>
      <c r="AA159" s="95">
        <f>IF($H$3="Grams",Q159,IF($H$3="% Calories",R159,""))</f>
        <v>0</v>
      </c>
      <c r="AB159" s="95" t="str">
        <f>IF($I$3="Milligrams",T159,"")</f>
        <v/>
      </c>
      <c r="AC159" s="95">
        <f>IF($E$3="Grams",U159, IF($E$3="% Calories", V159, IF($E$3="% Weight",W159, "")))</f>
        <v>6</v>
      </c>
      <c r="AD159" s="101">
        <v>1</v>
      </c>
      <c r="AE159" s="66"/>
      <c r="AF159" s="66"/>
    </row>
    <row r="160" spans="1:32" hidden="1">
      <c r="A160" s="87" t="str">
        <f>IF(AND((AC160&lt;=$E$4),(AB160&lt;=$I$4),(AA160&lt;=$H$4),(Z160&lt;=$G$4),(Y160&lt;=$F$4),(X160&lt;=$D$4)),"Compliant","Non-Compliant")</f>
        <v>Non-Compliant</v>
      </c>
      <c r="B160" s="97" t="s">
        <v>213</v>
      </c>
      <c r="C160" s="97" t="s">
        <v>218</v>
      </c>
      <c r="D160" s="98">
        <v>1.9</v>
      </c>
      <c r="E160" s="99">
        <v>54</v>
      </c>
      <c r="F160" s="89">
        <v>1</v>
      </c>
      <c r="G160" s="99">
        <v>200</v>
      </c>
      <c r="H160" s="99">
        <v>2</v>
      </c>
      <c r="I160" s="99">
        <v>15</v>
      </c>
      <c r="J160" s="99">
        <v>0</v>
      </c>
      <c r="K160" s="99">
        <v>0</v>
      </c>
      <c r="L160" s="99">
        <v>135</v>
      </c>
      <c r="M160" s="99">
        <v>12</v>
      </c>
      <c r="N160" s="90">
        <f>F160*G160</f>
        <v>200</v>
      </c>
      <c r="O160" s="90">
        <f>F160*H160</f>
        <v>2</v>
      </c>
      <c r="P160" s="91">
        <f>(I160*F160)/N160</f>
        <v>7.4999999999999997E-2</v>
      </c>
      <c r="Q160" s="92">
        <f>F160*J160</f>
        <v>0</v>
      </c>
      <c r="R160" s="91">
        <f>(Q160*9)/N160</f>
        <v>0</v>
      </c>
      <c r="S160" s="92">
        <f>F160*K160</f>
        <v>0</v>
      </c>
      <c r="T160" s="90">
        <f>L160*F160</f>
        <v>135</v>
      </c>
      <c r="U160" s="90">
        <f>M160*F160</f>
        <v>12</v>
      </c>
      <c r="V160" s="93">
        <f>(U160*4)/N160</f>
        <v>0.24</v>
      </c>
      <c r="W160" s="94">
        <f>U160/E160</f>
        <v>0.22222222222222221</v>
      </c>
      <c r="X160" s="95">
        <f>IF($D$3="Calories",N160,"")</f>
        <v>200</v>
      </c>
      <c r="Y160" s="95">
        <f>IF($F$3="Grams",O160,IF($F$3="% Calories",P160,""))</f>
        <v>2</v>
      </c>
      <c r="Z160" s="95" t="str">
        <f>IF($G$3="Grams",K160,"")</f>
        <v/>
      </c>
      <c r="AA160" s="95">
        <f>IF($H$3="Grams",Q160,IF($H$3="% Calories",R160,""))</f>
        <v>0</v>
      </c>
      <c r="AB160" s="95" t="str">
        <f>IF($I$3="Milligrams",T160,"")</f>
        <v/>
      </c>
      <c r="AC160" s="95">
        <f>IF($E$3="Grams",U160, IF($E$3="% Calories", V160, IF($E$3="% Weight",W160, "")))</f>
        <v>12</v>
      </c>
      <c r="AD160" s="101">
        <v>1</v>
      </c>
      <c r="AE160" s="66"/>
      <c r="AF160" s="66"/>
    </row>
    <row r="161" spans="1:32">
      <c r="A161" s="87" t="str">
        <f>IF(AND((AC161&lt;=$E$4),(AB161&lt;=$I$4),(AA161&lt;=$H$4),(Z161&lt;=$G$4),(Y161&lt;=$F$4),(X161&lt;=$D$4)),"Compliant","Non-Compliant")</f>
        <v>Compliant</v>
      </c>
      <c r="B161" s="97" t="s">
        <v>213</v>
      </c>
      <c r="C161" s="97" t="s">
        <v>219</v>
      </c>
      <c r="D161" s="98">
        <v>1.2</v>
      </c>
      <c r="E161" s="99">
        <v>35</v>
      </c>
      <c r="F161" s="89">
        <v>1</v>
      </c>
      <c r="G161" s="99">
        <v>140</v>
      </c>
      <c r="H161" s="99">
        <v>5</v>
      </c>
      <c r="I161" s="99">
        <v>45</v>
      </c>
      <c r="J161" s="99">
        <v>0</v>
      </c>
      <c r="K161" s="99">
        <v>0</v>
      </c>
      <c r="L161" s="99">
        <v>105</v>
      </c>
      <c r="M161" s="99">
        <v>5</v>
      </c>
      <c r="N161" s="90">
        <f>F161*G161</f>
        <v>140</v>
      </c>
      <c r="O161" s="90">
        <f>F161*H161</f>
        <v>5</v>
      </c>
      <c r="P161" s="91">
        <f>(I161*F161)/N161</f>
        <v>0.32142857142857145</v>
      </c>
      <c r="Q161" s="92">
        <f>F161*J161</f>
        <v>0</v>
      </c>
      <c r="R161" s="91">
        <f>(Q161*9)/N161</f>
        <v>0</v>
      </c>
      <c r="S161" s="92">
        <f>F161*K161</f>
        <v>0</v>
      </c>
      <c r="T161" s="90">
        <f>L161*F161</f>
        <v>105</v>
      </c>
      <c r="U161" s="90">
        <f>M161*F161</f>
        <v>5</v>
      </c>
      <c r="V161" s="93">
        <f>(U161*4)/N161</f>
        <v>0.14285714285714285</v>
      </c>
      <c r="W161" s="94">
        <f>U161/E161</f>
        <v>0.14285714285714285</v>
      </c>
      <c r="X161" s="95">
        <f>IF($D$3="Calories",N161,"")</f>
        <v>140</v>
      </c>
      <c r="Y161" s="95">
        <f>IF($F$3="Grams",O161,IF($F$3="% Calories",P161,""))</f>
        <v>5</v>
      </c>
      <c r="Z161" s="95" t="str">
        <f>IF($G$3="Grams",K161,"")</f>
        <v/>
      </c>
      <c r="AA161" s="95">
        <f>IF($H$3="Grams",Q161,IF($H$3="% Calories",R161,""))</f>
        <v>0</v>
      </c>
      <c r="AB161" s="95" t="str">
        <f>IF($I$3="Milligrams",T161,"")</f>
        <v/>
      </c>
      <c r="AC161" s="95">
        <f>IF($E$3="Grams",U161, IF($E$3="% Calories", V161, IF($E$3="% Weight",W161, "")))</f>
        <v>5</v>
      </c>
      <c r="AD161" s="101">
        <v>1</v>
      </c>
      <c r="AE161" s="66"/>
      <c r="AF161" s="66"/>
    </row>
    <row r="162" spans="1:32">
      <c r="A162" s="87" t="str">
        <f>IF(AND((AC162&lt;=$E$4),(AB162&lt;=$I$4),(AA162&lt;=$H$4),(Z162&lt;=$G$4),(Y162&lt;=$F$4),(X162&lt;=$D$4)),"Compliant","Non-Compliant")</f>
        <v>Compliant</v>
      </c>
      <c r="B162" s="97" t="s">
        <v>213</v>
      </c>
      <c r="C162" s="97" t="s">
        <v>220</v>
      </c>
      <c r="D162" s="98">
        <v>1.2</v>
      </c>
      <c r="E162" s="99">
        <v>35</v>
      </c>
      <c r="F162" s="89">
        <v>1</v>
      </c>
      <c r="G162" s="99">
        <v>140</v>
      </c>
      <c r="H162" s="99">
        <v>5</v>
      </c>
      <c r="I162" s="99">
        <v>45</v>
      </c>
      <c r="J162" s="100">
        <v>0.5</v>
      </c>
      <c r="K162" s="99">
        <v>0</v>
      </c>
      <c r="L162" s="99">
        <v>85</v>
      </c>
      <c r="M162" s="99">
        <v>5</v>
      </c>
      <c r="N162" s="90">
        <f>F162*G162</f>
        <v>140</v>
      </c>
      <c r="O162" s="90">
        <f>F162*H162</f>
        <v>5</v>
      </c>
      <c r="P162" s="91">
        <f>(I162*F162)/N162</f>
        <v>0.32142857142857145</v>
      </c>
      <c r="Q162" s="92">
        <f>F162*J162</f>
        <v>0.5</v>
      </c>
      <c r="R162" s="91">
        <f>(Q162*9)/N162</f>
        <v>3.214285714285714E-2</v>
      </c>
      <c r="S162" s="92">
        <f>F162*K162</f>
        <v>0</v>
      </c>
      <c r="T162" s="90">
        <f>L162*F162</f>
        <v>85</v>
      </c>
      <c r="U162" s="90">
        <f>M162*F162</f>
        <v>5</v>
      </c>
      <c r="V162" s="93">
        <f>(U162*4)/N162</f>
        <v>0.14285714285714285</v>
      </c>
      <c r="W162" s="94">
        <f>U162/E162</f>
        <v>0.14285714285714285</v>
      </c>
      <c r="X162" s="95">
        <f>IF($D$3="Calories",N162,"")</f>
        <v>140</v>
      </c>
      <c r="Y162" s="95">
        <f>IF($F$3="Grams",O162,IF($F$3="% Calories",P162,""))</f>
        <v>5</v>
      </c>
      <c r="Z162" s="95" t="str">
        <f>IF($G$3="Grams",K162,"")</f>
        <v/>
      </c>
      <c r="AA162" s="95">
        <f>IF($H$3="Grams",Q162,IF($H$3="% Calories",R162,""))</f>
        <v>0.5</v>
      </c>
      <c r="AB162" s="95" t="str">
        <f>IF($I$3="Milligrams",T162,"")</f>
        <v/>
      </c>
      <c r="AC162" s="95">
        <f>IF($E$3="Grams",U162, IF($E$3="% Calories", V162, IF($E$3="% Weight",W162, "")))</f>
        <v>5</v>
      </c>
      <c r="AD162" s="101">
        <v>1</v>
      </c>
      <c r="AE162" s="66"/>
      <c r="AF162" s="66"/>
    </row>
    <row r="163" spans="1:32">
      <c r="A163" s="87" t="str">
        <f>IF(AND((AC163&lt;=$E$4),(AB163&lt;=$I$4),(AA163&lt;=$H$4),(Z163&lt;=$G$4),(Y163&lt;=$F$4),(X163&lt;=$D$4)),"Compliant","Non-Compliant")</f>
        <v>Compliant</v>
      </c>
      <c r="B163" s="97" t="s">
        <v>213</v>
      </c>
      <c r="C163" s="97" t="s">
        <v>221</v>
      </c>
      <c r="D163" s="98">
        <v>1.2</v>
      </c>
      <c r="E163" s="99">
        <v>35</v>
      </c>
      <c r="F163" s="89">
        <v>1</v>
      </c>
      <c r="G163" s="99">
        <v>140</v>
      </c>
      <c r="H163" s="99">
        <v>5</v>
      </c>
      <c r="I163" s="99">
        <v>45</v>
      </c>
      <c r="J163" s="100">
        <v>0.5</v>
      </c>
      <c r="K163" s="99">
        <v>0</v>
      </c>
      <c r="L163" s="99">
        <v>95</v>
      </c>
      <c r="M163" s="99">
        <v>6</v>
      </c>
      <c r="N163" s="90">
        <f>F163*G163</f>
        <v>140</v>
      </c>
      <c r="O163" s="90">
        <f>F163*H163</f>
        <v>5</v>
      </c>
      <c r="P163" s="91">
        <f>(I163*F163)/N163</f>
        <v>0.32142857142857145</v>
      </c>
      <c r="Q163" s="92">
        <f>F163*J163</f>
        <v>0.5</v>
      </c>
      <c r="R163" s="91">
        <f>(Q163*9)/N163</f>
        <v>3.214285714285714E-2</v>
      </c>
      <c r="S163" s="92">
        <f>F163*K163</f>
        <v>0</v>
      </c>
      <c r="T163" s="90">
        <f>L163*F163</f>
        <v>95</v>
      </c>
      <c r="U163" s="90">
        <f>M163*F163</f>
        <v>6</v>
      </c>
      <c r="V163" s="93">
        <f>(U163*4)/N163</f>
        <v>0.17142857142857143</v>
      </c>
      <c r="W163" s="94">
        <f>U163/E163</f>
        <v>0.17142857142857143</v>
      </c>
      <c r="X163" s="95">
        <f>IF($D$3="Calories",N163,"")</f>
        <v>140</v>
      </c>
      <c r="Y163" s="95">
        <f>IF($F$3="Grams",O163,IF($F$3="% Calories",P163,""))</f>
        <v>5</v>
      </c>
      <c r="Z163" s="95" t="str">
        <f>IF($G$3="Grams",K163,"")</f>
        <v/>
      </c>
      <c r="AA163" s="95">
        <f>IF($H$3="Grams",Q163,IF($H$3="% Calories",R163,""))</f>
        <v>0.5</v>
      </c>
      <c r="AB163" s="95" t="str">
        <f>IF($I$3="Milligrams",T163,"")</f>
        <v/>
      </c>
      <c r="AC163" s="95">
        <f>IF($E$3="Grams",U163, IF($E$3="% Calories", V163, IF($E$3="% Weight",W163, "")))</f>
        <v>6</v>
      </c>
      <c r="AD163" s="101">
        <v>1</v>
      </c>
      <c r="AE163" s="66"/>
      <c r="AF163" s="66"/>
    </row>
    <row r="164" spans="1:32">
      <c r="A164" s="87" t="str">
        <f>IF(AND((AC164&lt;=$E$4),(AB164&lt;=$I$4),(AA164&lt;=$H$4),(Z164&lt;=$G$4),(Y164&lt;=$F$4),(X164&lt;=$D$4)),"Compliant","Non-Compliant")</f>
        <v>Compliant</v>
      </c>
      <c r="B164" s="97" t="s">
        <v>213</v>
      </c>
      <c r="C164" s="97" t="s">
        <v>222</v>
      </c>
      <c r="D164" s="98">
        <v>1.2</v>
      </c>
      <c r="E164" s="99">
        <v>36</v>
      </c>
      <c r="F164" s="89">
        <v>1</v>
      </c>
      <c r="G164" s="99">
        <v>120</v>
      </c>
      <c r="H164" s="99">
        <v>4</v>
      </c>
      <c r="I164" s="99">
        <v>40</v>
      </c>
      <c r="J164" s="99">
        <v>2</v>
      </c>
      <c r="K164" s="99">
        <v>0</v>
      </c>
      <c r="L164" s="99">
        <v>55</v>
      </c>
      <c r="M164" s="99">
        <v>7</v>
      </c>
      <c r="N164" s="90">
        <f>F164*G164</f>
        <v>120</v>
      </c>
      <c r="O164" s="90">
        <f>F164*H164</f>
        <v>4</v>
      </c>
      <c r="P164" s="91">
        <f>(I164*F164)/N164</f>
        <v>0.33333333333333331</v>
      </c>
      <c r="Q164" s="92">
        <f>F164*J164</f>
        <v>2</v>
      </c>
      <c r="R164" s="91">
        <f>(Q164*9)/N164</f>
        <v>0.15</v>
      </c>
      <c r="S164" s="92">
        <f>F164*K164</f>
        <v>0</v>
      </c>
      <c r="T164" s="90">
        <f>L164*F164</f>
        <v>55</v>
      </c>
      <c r="U164" s="90">
        <f>M164*F164</f>
        <v>7</v>
      </c>
      <c r="V164" s="93">
        <f>(U164*4)/N164</f>
        <v>0.23333333333333334</v>
      </c>
      <c r="W164" s="94">
        <f>U164/E164</f>
        <v>0.19444444444444445</v>
      </c>
      <c r="X164" s="95">
        <f>IF($D$3="Calories",N164,"")</f>
        <v>120</v>
      </c>
      <c r="Y164" s="95">
        <f>IF($F$3="Grams",O164,IF($F$3="% Calories",P164,""))</f>
        <v>4</v>
      </c>
      <c r="Z164" s="95" t="str">
        <f>IF($G$3="Grams",K164,"")</f>
        <v/>
      </c>
      <c r="AA164" s="95">
        <f>IF($H$3="Grams",Q164,IF($H$3="% Calories",R164,""))</f>
        <v>2</v>
      </c>
      <c r="AB164" s="95" t="str">
        <f>IF($I$3="Milligrams",T164,"")</f>
        <v/>
      </c>
      <c r="AC164" s="95">
        <f>IF($E$3="Grams",U164, IF($E$3="% Calories", V164, IF($E$3="% Weight",W164, "")))</f>
        <v>7</v>
      </c>
      <c r="AD164" s="101">
        <v>1</v>
      </c>
      <c r="AE164" s="66"/>
      <c r="AF164" s="66"/>
    </row>
    <row r="165" spans="1:32" hidden="1">
      <c r="A165" s="87" t="str">
        <f>IF(AND((AC165&lt;=$E$4),(AB165&lt;=$I$4),(AA165&lt;=$H$4),(Z165&lt;=$G$4),(Y165&lt;=$F$4),(X165&lt;=$D$4)),"Compliant","Non-Compliant")</f>
        <v>Non-Compliant</v>
      </c>
      <c r="B165" s="97" t="s">
        <v>213</v>
      </c>
      <c r="C165" s="97" t="s">
        <v>223</v>
      </c>
      <c r="D165" s="98">
        <v>1.2</v>
      </c>
      <c r="E165" s="99">
        <v>36</v>
      </c>
      <c r="F165" s="89">
        <v>1</v>
      </c>
      <c r="G165" s="99">
        <v>120</v>
      </c>
      <c r="H165" s="99">
        <v>5</v>
      </c>
      <c r="I165" s="99">
        <v>45</v>
      </c>
      <c r="J165" s="100">
        <v>2.5</v>
      </c>
      <c r="K165" s="99">
        <v>0</v>
      </c>
      <c r="L165" s="99">
        <v>95</v>
      </c>
      <c r="M165" s="99">
        <v>7</v>
      </c>
      <c r="N165" s="90">
        <f>F165*G165</f>
        <v>120</v>
      </c>
      <c r="O165" s="90">
        <f>F165*H165</f>
        <v>5</v>
      </c>
      <c r="P165" s="91">
        <f>(I165*F165)/N165</f>
        <v>0.375</v>
      </c>
      <c r="Q165" s="92">
        <f>F165*J165</f>
        <v>2.5</v>
      </c>
      <c r="R165" s="91">
        <f>(Q165*9)/N165</f>
        <v>0.1875</v>
      </c>
      <c r="S165" s="92">
        <f>F165*K165</f>
        <v>0</v>
      </c>
      <c r="T165" s="90">
        <f>L165*F165</f>
        <v>95</v>
      </c>
      <c r="U165" s="90">
        <f>M165*F165</f>
        <v>7</v>
      </c>
      <c r="V165" s="93">
        <f>(U165*4)/N165</f>
        <v>0.23333333333333334</v>
      </c>
      <c r="W165" s="94">
        <f>U165/E165</f>
        <v>0.19444444444444445</v>
      </c>
      <c r="X165" s="95">
        <f>IF($D$3="Calories",N165,"")</f>
        <v>120</v>
      </c>
      <c r="Y165" s="95">
        <f>IF($F$3="Grams",O165,IF($F$3="% Calories",P165,""))</f>
        <v>5</v>
      </c>
      <c r="Z165" s="95" t="str">
        <f>IF($G$3="Grams",K165,"")</f>
        <v/>
      </c>
      <c r="AA165" s="95">
        <f>IF($H$3="Grams",Q165,IF($H$3="% Calories",R165,""))</f>
        <v>2.5</v>
      </c>
      <c r="AB165" s="95" t="str">
        <f>IF($I$3="Milligrams",T165,"")</f>
        <v/>
      </c>
      <c r="AC165" s="95">
        <f>IF($E$3="Grams",U165, IF($E$3="% Calories", V165, IF($E$3="% Weight",W165, "")))</f>
        <v>7</v>
      </c>
      <c r="AD165" s="101">
        <v>1</v>
      </c>
      <c r="AE165" s="66"/>
      <c r="AF165" s="66"/>
    </row>
    <row r="166" spans="1:32" hidden="1">
      <c r="A166" s="87" t="str">
        <f>IF(AND((AC166&lt;=$E$4),(AB166&lt;=$I$4),(AA166&lt;=$H$4),(Z166&lt;=$G$4),(Y166&lt;=$F$4),(X166&lt;=$D$4)),"Compliant","Non-Compliant")</f>
        <v>Non-Compliant</v>
      </c>
      <c r="B166" s="97" t="s">
        <v>213</v>
      </c>
      <c r="C166" s="97" t="s">
        <v>224</v>
      </c>
      <c r="D166" s="98">
        <v>1.3</v>
      </c>
      <c r="E166" s="99">
        <v>37</v>
      </c>
      <c r="F166" s="89">
        <v>1</v>
      </c>
      <c r="G166" s="99">
        <v>120</v>
      </c>
      <c r="H166" s="99">
        <v>3</v>
      </c>
      <c r="I166" s="99">
        <v>30</v>
      </c>
      <c r="J166" s="100">
        <v>0.5</v>
      </c>
      <c r="K166" s="99">
        <v>0</v>
      </c>
      <c r="L166" s="99">
        <v>110</v>
      </c>
      <c r="M166" s="99">
        <v>12</v>
      </c>
      <c r="N166" s="90">
        <f>F166*G166</f>
        <v>120</v>
      </c>
      <c r="O166" s="90">
        <f>F166*H166</f>
        <v>3</v>
      </c>
      <c r="P166" s="91">
        <f>(I166*F166)/N166</f>
        <v>0.25</v>
      </c>
      <c r="Q166" s="92">
        <f>F166*J166</f>
        <v>0.5</v>
      </c>
      <c r="R166" s="91">
        <f>(Q166*9)/N166</f>
        <v>3.7499999999999999E-2</v>
      </c>
      <c r="S166" s="92">
        <f>F166*K166</f>
        <v>0</v>
      </c>
      <c r="T166" s="90">
        <f>L166*F166</f>
        <v>110</v>
      </c>
      <c r="U166" s="90">
        <f>M166*F166</f>
        <v>12</v>
      </c>
      <c r="V166" s="93">
        <f>(U166*4)/N166</f>
        <v>0.4</v>
      </c>
      <c r="W166" s="94">
        <f>U166/E166</f>
        <v>0.32432432432432434</v>
      </c>
      <c r="X166" s="95">
        <f>IF($D$3="Calories",N166,"")</f>
        <v>120</v>
      </c>
      <c r="Y166" s="95">
        <f>IF($F$3="Grams",O166,IF($F$3="% Calories",P166,""))</f>
        <v>3</v>
      </c>
      <c r="Z166" s="95" t="str">
        <f>IF($G$3="Grams",K166,"")</f>
        <v/>
      </c>
      <c r="AA166" s="95">
        <f>IF($H$3="Grams",Q166,IF($H$3="% Calories",R166,""))</f>
        <v>0.5</v>
      </c>
      <c r="AB166" s="95" t="str">
        <f>IF($I$3="Milligrams",T166,"")</f>
        <v/>
      </c>
      <c r="AC166" s="95">
        <f>IF($E$3="Grams",U166, IF($E$3="% Calories", V166, IF($E$3="% Weight",W166, "")))</f>
        <v>12</v>
      </c>
      <c r="AD166" s="101">
        <v>1</v>
      </c>
      <c r="AE166" s="66"/>
      <c r="AF166" s="66"/>
    </row>
    <row r="167" spans="1:32" hidden="1">
      <c r="A167" s="87" t="str">
        <f>IF(AND((AC167&lt;=$E$4),(AB167&lt;=$I$4),(AA167&lt;=$H$4),(Z167&lt;=$G$4),(Y167&lt;=$F$4),(X167&lt;=$D$4)),"Compliant","Non-Compliant")</f>
        <v>Non-Compliant</v>
      </c>
      <c r="B167" s="97" t="s">
        <v>213</v>
      </c>
      <c r="C167" s="97" t="s">
        <v>225</v>
      </c>
      <c r="D167" s="98">
        <v>1.3</v>
      </c>
      <c r="E167" s="99">
        <v>37</v>
      </c>
      <c r="F167" s="89">
        <v>1</v>
      </c>
      <c r="G167" s="99">
        <v>120</v>
      </c>
      <c r="H167" s="99">
        <v>3</v>
      </c>
      <c r="I167" s="99">
        <v>30</v>
      </c>
      <c r="J167" s="100">
        <v>0.5</v>
      </c>
      <c r="K167" s="99">
        <v>0</v>
      </c>
      <c r="L167" s="99">
        <v>110</v>
      </c>
      <c r="M167" s="99">
        <v>12</v>
      </c>
      <c r="N167" s="90">
        <f>F167*G167</f>
        <v>120</v>
      </c>
      <c r="O167" s="90">
        <f>F167*H167</f>
        <v>3</v>
      </c>
      <c r="P167" s="91">
        <f>(I167*F167)/N167</f>
        <v>0.25</v>
      </c>
      <c r="Q167" s="92">
        <f>F167*J167</f>
        <v>0.5</v>
      </c>
      <c r="R167" s="91">
        <f>(Q167*9)/N167</f>
        <v>3.7499999999999999E-2</v>
      </c>
      <c r="S167" s="92">
        <f>F167*K167</f>
        <v>0</v>
      </c>
      <c r="T167" s="90">
        <f>L167*F167</f>
        <v>110</v>
      </c>
      <c r="U167" s="90">
        <f>M167*F167</f>
        <v>12</v>
      </c>
      <c r="V167" s="93">
        <f>(U167*4)/N167</f>
        <v>0.4</v>
      </c>
      <c r="W167" s="94">
        <f>U167/E167</f>
        <v>0.32432432432432434</v>
      </c>
      <c r="X167" s="95">
        <f>IF($D$3="Calories",N167,"")</f>
        <v>120</v>
      </c>
      <c r="Y167" s="95">
        <f>IF($F$3="Grams",O167,IF($F$3="% Calories",P167,""))</f>
        <v>3</v>
      </c>
      <c r="Z167" s="95" t="str">
        <f>IF($G$3="Grams",K167,"")</f>
        <v/>
      </c>
      <c r="AA167" s="95">
        <f>IF($H$3="Grams",Q167,IF($H$3="% Calories",R167,""))</f>
        <v>0.5</v>
      </c>
      <c r="AB167" s="95" t="str">
        <f>IF($I$3="Milligrams",T167,"")</f>
        <v/>
      </c>
      <c r="AC167" s="95">
        <f>IF($E$3="Grams",U167, IF($E$3="% Calories", V167, IF($E$3="% Weight",W167, "")))</f>
        <v>12</v>
      </c>
      <c r="AD167" s="101">
        <v>1</v>
      </c>
      <c r="AE167" s="66"/>
      <c r="AF167" s="66"/>
    </row>
    <row r="168" spans="1:32" hidden="1">
      <c r="A168" s="87" t="str">
        <f>IF(AND((AC168&lt;=$E$4),(AB168&lt;=$I$4),(AA168&lt;=$H$4),(Z168&lt;=$G$4),(Y168&lt;=$F$4),(X168&lt;=$D$4)),"Compliant","Non-Compliant")</f>
        <v>Non-Compliant</v>
      </c>
      <c r="B168" s="97" t="s">
        <v>213</v>
      </c>
      <c r="C168" s="97" t="s">
        <v>226</v>
      </c>
      <c r="D168" s="98">
        <v>1.3</v>
      </c>
      <c r="E168" s="99">
        <v>37</v>
      </c>
      <c r="F168" s="89">
        <v>1</v>
      </c>
      <c r="G168" s="99">
        <v>120</v>
      </c>
      <c r="H168" s="99">
        <v>3</v>
      </c>
      <c r="I168" s="99">
        <v>30</v>
      </c>
      <c r="J168" s="100">
        <v>0.5</v>
      </c>
      <c r="K168" s="99">
        <v>0</v>
      </c>
      <c r="L168" s="99">
        <v>110</v>
      </c>
      <c r="M168" s="99">
        <v>12</v>
      </c>
      <c r="N168" s="90">
        <f>F168*G168</f>
        <v>120</v>
      </c>
      <c r="O168" s="90">
        <f>F168*H168</f>
        <v>3</v>
      </c>
      <c r="P168" s="91">
        <f>(I168*F168)/N168</f>
        <v>0.25</v>
      </c>
      <c r="Q168" s="92">
        <f>F168*J168</f>
        <v>0.5</v>
      </c>
      <c r="R168" s="91">
        <f>(Q168*9)/N168</f>
        <v>3.7499999999999999E-2</v>
      </c>
      <c r="S168" s="92">
        <f>F168*K168</f>
        <v>0</v>
      </c>
      <c r="T168" s="90">
        <f>L168*F168</f>
        <v>110</v>
      </c>
      <c r="U168" s="90">
        <f>M168*F168</f>
        <v>12</v>
      </c>
      <c r="V168" s="93">
        <f>(U168*4)/N168</f>
        <v>0.4</v>
      </c>
      <c r="W168" s="94">
        <f>U168/E168</f>
        <v>0.32432432432432434</v>
      </c>
      <c r="X168" s="95">
        <f>IF($D$3="Calories",N168,"")</f>
        <v>120</v>
      </c>
      <c r="Y168" s="95">
        <f>IF($F$3="Grams",O168,IF($F$3="% Calories",P168,""))</f>
        <v>3</v>
      </c>
      <c r="Z168" s="95" t="str">
        <f>IF($G$3="Grams",K168,"")</f>
        <v/>
      </c>
      <c r="AA168" s="95">
        <f>IF($H$3="Grams",Q168,IF($H$3="% Calories",R168,""))</f>
        <v>0.5</v>
      </c>
      <c r="AB168" s="95" t="str">
        <f>IF($I$3="Milligrams",T168,"")</f>
        <v/>
      </c>
      <c r="AC168" s="95">
        <f>IF($E$3="Grams",U168, IF($E$3="% Calories", V168, IF($E$3="% Weight",W168, "")))</f>
        <v>12</v>
      </c>
      <c r="AD168" s="101">
        <v>1</v>
      </c>
      <c r="AE168" s="66"/>
      <c r="AF168" s="66"/>
    </row>
    <row r="169" spans="1:32" hidden="1">
      <c r="A169" s="87" t="str">
        <f>IF(AND((AC169&lt;=$E$4),(AB169&lt;=$I$4),(AA169&lt;=$H$4),(Z169&lt;=$G$4),(Y169&lt;=$F$4),(X169&lt;=$D$4)),"Compliant","Non-Compliant")</f>
        <v>Non-Compliant</v>
      </c>
      <c r="B169" s="97" t="s">
        <v>213</v>
      </c>
      <c r="C169" s="97" t="s">
        <v>227</v>
      </c>
      <c r="D169" s="98">
        <v>1.3</v>
      </c>
      <c r="E169" s="99">
        <v>37</v>
      </c>
      <c r="F169" s="89">
        <v>1</v>
      </c>
      <c r="G169" s="99">
        <v>120</v>
      </c>
      <c r="H169" s="99">
        <v>3</v>
      </c>
      <c r="I169" s="99">
        <v>30</v>
      </c>
      <c r="J169" s="100">
        <v>0.5</v>
      </c>
      <c r="K169" s="99">
        <v>0</v>
      </c>
      <c r="L169" s="99">
        <v>125</v>
      </c>
      <c r="M169" s="99">
        <v>11</v>
      </c>
      <c r="N169" s="90">
        <f>F169*G169</f>
        <v>120</v>
      </c>
      <c r="O169" s="90">
        <f>F169*H169</f>
        <v>3</v>
      </c>
      <c r="P169" s="91">
        <f>(I169*F169)/N169</f>
        <v>0.25</v>
      </c>
      <c r="Q169" s="92">
        <f>F169*J169</f>
        <v>0.5</v>
      </c>
      <c r="R169" s="91">
        <f>(Q169*9)/N169</f>
        <v>3.7499999999999999E-2</v>
      </c>
      <c r="S169" s="92">
        <f>F169*K169</f>
        <v>0</v>
      </c>
      <c r="T169" s="90">
        <f>L169*F169</f>
        <v>125</v>
      </c>
      <c r="U169" s="90">
        <f>M169*F169</f>
        <v>11</v>
      </c>
      <c r="V169" s="93">
        <f>(U169*4)/N169</f>
        <v>0.36666666666666664</v>
      </c>
      <c r="W169" s="94">
        <f>U169/E169</f>
        <v>0.29729729729729731</v>
      </c>
      <c r="X169" s="95">
        <f>IF($D$3="Calories",N169,"")</f>
        <v>120</v>
      </c>
      <c r="Y169" s="95">
        <f>IF($F$3="Grams",O169,IF($F$3="% Calories",P169,""))</f>
        <v>3</v>
      </c>
      <c r="Z169" s="95" t="str">
        <f>IF($G$3="Grams",K169,"")</f>
        <v/>
      </c>
      <c r="AA169" s="95">
        <f>IF($H$3="Grams",Q169,IF($H$3="% Calories",R169,""))</f>
        <v>0.5</v>
      </c>
      <c r="AB169" s="95" t="str">
        <f>IF($I$3="Milligrams",T169,"")</f>
        <v/>
      </c>
      <c r="AC169" s="95">
        <f>IF($E$3="Grams",U169, IF($E$3="% Calories", V169, IF($E$3="% Weight",W169, "")))</f>
        <v>11</v>
      </c>
      <c r="AD169" s="101">
        <v>1</v>
      </c>
      <c r="AE169" s="66"/>
      <c r="AF169" s="66"/>
    </row>
    <row r="170" spans="1:32" hidden="1">
      <c r="A170" s="87" t="str">
        <f>IF(AND((AC170&lt;=$E$4),(AB170&lt;=$I$4),(AA170&lt;=$H$4),(Z170&lt;=$G$4),(Y170&lt;=$F$4),(X170&lt;=$D$4)),"Compliant","Non-Compliant")</f>
        <v>Non-Compliant</v>
      </c>
      <c r="B170" s="88" t="s">
        <v>213</v>
      </c>
      <c r="C170" s="88" t="s">
        <v>228</v>
      </c>
      <c r="D170" s="88">
        <v>1.38</v>
      </c>
      <c r="E170" s="88">
        <v>39</v>
      </c>
      <c r="F170" s="89">
        <v>1</v>
      </c>
      <c r="G170" s="88">
        <v>190</v>
      </c>
      <c r="H170" s="88">
        <v>8</v>
      </c>
      <c r="I170" s="88">
        <v>80</v>
      </c>
      <c r="J170" s="88">
        <v>1.5</v>
      </c>
      <c r="K170" s="88">
        <v>0</v>
      </c>
      <c r="L170" s="88">
        <v>230</v>
      </c>
      <c r="M170" s="88">
        <v>7</v>
      </c>
      <c r="N170" s="90">
        <f>F170*G170</f>
        <v>190</v>
      </c>
      <c r="O170" s="90">
        <f>F170*H170</f>
        <v>8</v>
      </c>
      <c r="P170" s="91">
        <f>(I170*F170)/N170</f>
        <v>0.42105263157894735</v>
      </c>
      <c r="Q170" s="92">
        <f>F170*J170</f>
        <v>1.5</v>
      </c>
      <c r="R170" s="91">
        <f>(Q170*9)/N170</f>
        <v>7.1052631578947367E-2</v>
      </c>
      <c r="S170" s="92">
        <f>F170*K170</f>
        <v>0</v>
      </c>
      <c r="T170" s="90">
        <f>L170*F170</f>
        <v>230</v>
      </c>
      <c r="U170" s="90">
        <f>M170*F170</f>
        <v>7</v>
      </c>
      <c r="V170" s="93">
        <f>(U170*4)/N170</f>
        <v>0.14736842105263157</v>
      </c>
      <c r="W170" s="94">
        <f>U170/E170</f>
        <v>0.17948717948717949</v>
      </c>
      <c r="X170" s="95">
        <f>IF($D$3="Calories",N170,"")</f>
        <v>190</v>
      </c>
      <c r="Y170" s="95">
        <f>IF($F$3="Grams",O170,IF($F$3="% Calories",P170,""))</f>
        <v>8</v>
      </c>
      <c r="Z170" s="95" t="str">
        <f>IF($G$3="Grams",K170,"")</f>
        <v/>
      </c>
      <c r="AA170" s="95">
        <f>IF($H$3="Grams",Q170,IF($H$3="% Calories",R170,""))</f>
        <v>1.5</v>
      </c>
      <c r="AB170" s="95" t="str">
        <f>IF($I$3="Milligrams",T170,"")</f>
        <v/>
      </c>
      <c r="AC170" s="95">
        <f>IF($E$3="Grams",U170, IF($E$3="% Calories", V170, IF($E$3="% Weight",W170, "")))</f>
        <v>7</v>
      </c>
      <c r="AD170" s="96">
        <v>1</v>
      </c>
      <c r="AE170" s="66"/>
      <c r="AF170" s="66"/>
    </row>
    <row r="171" spans="1:32" hidden="1">
      <c r="A171" s="87" t="str">
        <f>IF(AND((AC171&lt;=$E$4),(AB171&lt;=$I$4),(AA171&lt;=$H$4),(Z171&lt;=$G$4),(Y171&lt;=$F$4),(X171&lt;=$D$4)),"Compliant","Non-Compliant")</f>
        <v>Non-Compliant</v>
      </c>
      <c r="B171" s="88" t="s">
        <v>213</v>
      </c>
      <c r="C171" s="88" t="s">
        <v>229</v>
      </c>
      <c r="D171" s="88">
        <v>1.3</v>
      </c>
      <c r="E171" s="88">
        <v>37</v>
      </c>
      <c r="F171" s="89">
        <v>1</v>
      </c>
      <c r="G171" s="88">
        <v>150</v>
      </c>
      <c r="H171" s="88">
        <v>4</v>
      </c>
      <c r="I171" s="88">
        <v>35</v>
      </c>
      <c r="J171" s="88">
        <v>1</v>
      </c>
      <c r="K171" s="88">
        <v>0</v>
      </c>
      <c r="L171" s="88">
        <v>170</v>
      </c>
      <c r="M171" s="88">
        <v>13</v>
      </c>
      <c r="N171" s="90">
        <f>F171*G171</f>
        <v>150</v>
      </c>
      <c r="O171" s="90">
        <f>F171*H171</f>
        <v>4</v>
      </c>
      <c r="P171" s="91">
        <f>(I171*F171)/N171</f>
        <v>0.23333333333333334</v>
      </c>
      <c r="Q171" s="92">
        <f>F171*J171</f>
        <v>1</v>
      </c>
      <c r="R171" s="91">
        <f>(Q171*9)/N171</f>
        <v>0.06</v>
      </c>
      <c r="S171" s="92">
        <f>F171*K171</f>
        <v>0</v>
      </c>
      <c r="T171" s="90">
        <f>L171*F171</f>
        <v>170</v>
      </c>
      <c r="U171" s="90">
        <f>M171*F171</f>
        <v>13</v>
      </c>
      <c r="V171" s="93">
        <f>(U171*4)/N171</f>
        <v>0.34666666666666668</v>
      </c>
      <c r="W171" s="94">
        <f>U171/E171</f>
        <v>0.35135135135135137</v>
      </c>
      <c r="X171" s="95">
        <f>IF($D$3="Calories",N171,"")</f>
        <v>150</v>
      </c>
      <c r="Y171" s="95">
        <f>IF($F$3="Grams",O171,IF($F$3="% Calories",P171,""))</f>
        <v>4</v>
      </c>
      <c r="Z171" s="95" t="str">
        <f>IF($G$3="Grams",K171,"")</f>
        <v/>
      </c>
      <c r="AA171" s="95">
        <f>IF($H$3="Grams",Q171,IF($H$3="% Calories",R171,""))</f>
        <v>1</v>
      </c>
      <c r="AB171" s="95" t="str">
        <f>IF($I$3="Milligrams",T171,"")</f>
        <v/>
      </c>
      <c r="AC171" s="95">
        <f>IF($E$3="Grams",U171, IF($E$3="% Calories", V171, IF($E$3="% Weight",W171, "")))</f>
        <v>13</v>
      </c>
      <c r="AD171" s="96">
        <v>1</v>
      </c>
      <c r="AE171" s="66"/>
      <c r="AF171" s="66"/>
    </row>
    <row r="172" spans="1:32">
      <c r="A172" s="87" t="str">
        <f>IF(AND((AC172&lt;=$E$4),(AB172&lt;=$I$4),(AA172&lt;=$H$4),(Z172&lt;=$G$4),(Y172&lt;=$F$4),(X172&lt;=$D$4)),"Compliant","Non-Compliant")</f>
        <v>Compliant</v>
      </c>
      <c r="B172" s="97" t="s">
        <v>213</v>
      </c>
      <c r="C172" s="97" t="s">
        <v>230</v>
      </c>
      <c r="D172" s="98">
        <v>0.81</v>
      </c>
      <c r="E172" s="99">
        <v>23</v>
      </c>
      <c r="F172" s="89">
        <v>1</v>
      </c>
      <c r="G172" s="99">
        <v>90</v>
      </c>
      <c r="H172" s="99">
        <v>2</v>
      </c>
      <c r="I172" s="99">
        <v>15</v>
      </c>
      <c r="J172" s="99">
        <v>1</v>
      </c>
      <c r="K172" s="99">
        <v>0</v>
      </c>
      <c r="L172" s="99">
        <v>85</v>
      </c>
      <c r="M172" s="99">
        <v>7</v>
      </c>
      <c r="N172" s="90">
        <f>F172*G172</f>
        <v>90</v>
      </c>
      <c r="O172" s="90">
        <f>F172*H172</f>
        <v>2</v>
      </c>
      <c r="P172" s="91">
        <f>(I172*F172)/N172</f>
        <v>0.16666666666666666</v>
      </c>
      <c r="Q172" s="92">
        <f>F172*J172</f>
        <v>1</v>
      </c>
      <c r="R172" s="91">
        <f>(Q172*9)/N172</f>
        <v>0.1</v>
      </c>
      <c r="S172" s="92">
        <f>F172*K172</f>
        <v>0</v>
      </c>
      <c r="T172" s="90">
        <f>L172*F172</f>
        <v>85</v>
      </c>
      <c r="U172" s="90">
        <f>M172*F172</f>
        <v>7</v>
      </c>
      <c r="V172" s="93">
        <f>(U172*4)/N172</f>
        <v>0.31111111111111112</v>
      </c>
      <c r="W172" s="94">
        <f>U172/E172</f>
        <v>0.30434782608695654</v>
      </c>
      <c r="X172" s="95">
        <f>IF($D$3="Calories",N172,"")</f>
        <v>90</v>
      </c>
      <c r="Y172" s="95">
        <f>IF($F$3="Grams",O172,IF($F$3="% Calories",P172,""))</f>
        <v>2</v>
      </c>
      <c r="Z172" s="95" t="str">
        <f>IF($G$3="Grams",K172,"")</f>
        <v/>
      </c>
      <c r="AA172" s="95">
        <f>IF($H$3="Grams",Q172,IF($H$3="% Calories",R172,""))</f>
        <v>1</v>
      </c>
      <c r="AB172" s="95" t="str">
        <f>IF($I$3="Milligrams",T172,"")</f>
        <v/>
      </c>
      <c r="AC172" s="95">
        <f>IF($E$3="Grams",U172, IF($E$3="% Calories", V172, IF($E$3="% Weight",W172, "")))</f>
        <v>7</v>
      </c>
      <c r="AD172" s="101">
        <v>1</v>
      </c>
      <c r="AE172" s="66"/>
      <c r="AF172" s="66"/>
    </row>
    <row r="173" spans="1:32">
      <c r="A173" s="87" t="str">
        <f>IF(AND((AC173&lt;=$E$4),(AB173&lt;=$I$4),(AA173&lt;=$H$4),(Z173&lt;=$G$4),(Y173&lt;=$F$4),(X173&lt;=$D$4)),"Compliant","Non-Compliant")</f>
        <v>Compliant</v>
      </c>
      <c r="B173" s="97" t="s">
        <v>213</v>
      </c>
      <c r="C173" s="97" t="s">
        <v>231</v>
      </c>
      <c r="D173" s="98">
        <v>0.8</v>
      </c>
      <c r="E173" s="99">
        <v>22</v>
      </c>
      <c r="F173" s="89">
        <v>1</v>
      </c>
      <c r="G173" s="99">
        <v>90</v>
      </c>
      <c r="H173" s="100">
        <v>1.5</v>
      </c>
      <c r="I173" s="99">
        <v>15</v>
      </c>
      <c r="J173" s="99">
        <v>1</v>
      </c>
      <c r="K173" s="99">
        <v>0</v>
      </c>
      <c r="L173" s="99">
        <v>95</v>
      </c>
      <c r="M173" s="99">
        <v>6</v>
      </c>
      <c r="N173" s="90">
        <f>F173*G173</f>
        <v>90</v>
      </c>
      <c r="O173" s="90">
        <f>F173*H173</f>
        <v>1.5</v>
      </c>
      <c r="P173" s="91">
        <f>(I173*F173)/N173</f>
        <v>0.16666666666666666</v>
      </c>
      <c r="Q173" s="92">
        <f>F173*J173</f>
        <v>1</v>
      </c>
      <c r="R173" s="91">
        <f>(Q173*9)/N173</f>
        <v>0.1</v>
      </c>
      <c r="S173" s="92">
        <f>F173*K173</f>
        <v>0</v>
      </c>
      <c r="T173" s="90">
        <f>L173*F173</f>
        <v>95</v>
      </c>
      <c r="U173" s="90">
        <f>M173*F173</f>
        <v>6</v>
      </c>
      <c r="V173" s="93">
        <f>(U173*4)/N173</f>
        <v>0.26666666666666666</v>
      </c>
      <c r="W173" s="94">
        <f>U173/E173</f>
        <v>0.27272727272727271</v>
      </c>
      <c r="X173" s="95">
        <f>IF($D$3="Calories",N173,"")</f>
        <v>90</v>
      </c>
      <c r="Y173" s="95">
        <f>IF($F$3="Grams",O173,IF($F$3="% Calories",P173,""))</f>
        <v>1.5</v>
      </c>
      <c r="Z173" s="95" t="str">
        <f>IF($G$3="Grams",K173,"")</f>
        <v/>
      </c>
      <c r="AA173" s="95">
        <f>IF($H$3="Grams",Q173,IF($H$3="% Calories",R173,""))</f>
        <v>1</v>
      </c>
      <c r="AB173" s="95" t="str">
        <f>IF($I$3="Milligrams",T173,"")</f>
        <v/>
      </c>
      <c r="AC173" s="95">
        <f>IF($E$3="Grams",U173, IF($E$3="% Calories", V173, IF($E$3="% Weight",W173, "")))</f>
        <v>6</v>
      </c>
      <c r="AD173" s="101">
        <v>1</v>
      </c>
      <c r="AE173" s="66"/>
      <c r="AF173" s="66"/>
    </row>
    <row r="174" spans="1:32">
      <c r="A174" s="87" t="str">
        <f>IF(AND((AC174&lt;=$E$4),(AB174&lt;=$I$4),(AA174&lt;=$H$4),(Z174&lt;=$G$4),(Y174&lt;=$F$4),(X174&lt;=$D$4)),"Compliant","Non-Compliant")</f>
        <v>Compliant</v>
      </c>
      <c r="B174" s="97" t="s">
        <v>213</v>
      </c>
      <c r="C174" s="97" t="s">
        <v>232</v>
      </c>
      <c r="D174" s="98">
        <v>0.81</v>
      </c>
      <c r="E174" s="99">
        <v>23</v>
      </c>
      <c r="F174" s="89">
        <v>1</v>
      </c>
      <c r="G174" s="99">
        <v>90</v>
      </c>
      <c r="H174" s="100">
        <v>1.5</v>
      </c>
      <c r="I174" s="99">
        <v>15</v>
      </c>
      <c r="J174" s="99">
        <v>1</v>
      </c>
      <c r="K174" s="99">
        <v>0</v>
      </c>
      <c r="L174" s="99">
        <v>85</v>
      </c>
      <c r="M174" s="99">
        <v>8</v>
      </c>
      <c r="N174" s="90">
        <f>F174*G174</f>
        <v>90</v>
      </c>
      <c r="O174" s="90">
        <f>F174*H174</f>
        <v>1.5</v>
      </c>
      <c r="P174" s="91">
        <f>(I174*F174)/N174</f>
        <v>0.16666666666666666</v>
      </c>
      <c r="Q174" s="92">
        <f>F174*J174</f>
        <v>1</v>
      </c>
      <c r="R174" s="91">
        <f>(Q174*9)/N174</f>
        <v>0.1</v>
      </c>
      <c r="S174" s="92">
        <f>F174*K174</f>
        <v>0</v>
      </c>
      <c r="T174" s="90">
        <f>L174*F174</f>
        <v>85</v>
      </c>
      <c r="U174" s="90">
        <f>M174*F174</f>
        <v>8</v>
      </c>
      <c r="V174" s="93">
        <f>(U174*4)/N174</f>
        <v>0.35555555555555557</v>
      </c>
      <c r="W174" s="94">
        <f>U174/E174</f>
        <v>0.34782608695652173</v>
      </c>
      <c r="X174" s="95">
        <f>IF($D$3="Calories",N174,"")</f>
        <v>90</v>
      </c>
      <c r="Y174" s="95">
        <f>IF($F$3="Grams",O174,IF($F$3="% Calories",P174,""))</f>
        <v>1.5</v>
      </c>
      <c r="Z174" s="95" t="str">
        <f>IF($G$3="Grams",K174,"")</f>
        <v/>
      </c>
      <c r="AA174" s="95">
        <f>IF($H$3="Grams",Q174,IF($H$3="% Calories",R174,""))</f>
        <v>1</v>
      </c>
      <c r="AB174" s="95" t="str">
        <f>IF($I$3="Milligrams",T174,"")</f>
        <v/>
      </c>
      <c r="AC174" s="95">
        <f>IF($E$3="Grams",U174, IF($E$3="% Calories", V174, IF($E$3="% Weight",W174, "")))</f>
        <v>8</v>
      </c>
      <c r="AD174" s="101">
        <v>1</v>
      </c>
      <c r="AE174" s="66"/>
      <c r="AF174" s="66"/>
    </row>
    <row r="175" spans="1:32">
      <c r="A175" s="87" t="str">
        <f>IF(AND((AC175&lt;=$E$4),(AB175&lt;=$I$4),(AA175&lt;=$H$4),(Z175&lt;=$G$4),(Y175&lt;=$F$4),(X175&lt;=$D$4)),"Compliant","Non-Compliant")</f>
        <v>Compliant</v>
      </c>
      <c r="B175" s="97" t="s">
        <v>213</v>
      </c>
      <c r="C175" s="97" t="s">
        <v>233</v>
      </c>
      <c r="D175" s="98">
        <v>0.88</v>
      </c>
      <c r="E175" s="99">
        <v>25</v>
      </c>
      <c r="F175" s="89">
        <v>1</v>
      </c>
      <c r="G175" s="99">
        <v>100</v>
      </c>
      <c r="H175" s="99">
        <v>2</v>
      </c>
      <c r="I175" s="99">
        <v>20</v>
      </c>
      <c r="J175" s="99">
        <v>1</v>
      </c>
      <c r="K175" s="99">
        <v>0</v>
      </c>
      <c r="L175" s="99">
        <v>80</v>
      </c>
      <c r="M175" s="99">
        <v>7</v>
      </c>
      <c r="N175" s="90">
        <f>F175*G175</f>
        <v>100</v>
      </c>
      <c r="O175" s="90">
        <f>F175*H175</f>
        <v>2</v>
      </c>
      <c r="P175" s="91">
        <f>(I175*F175)/N175</f>
        <v>0.2</v>
      </c>
      <c r="Q175" s="92">
        <f>F175*J175</f>
        <v>1</v>
      </c>
      <c r="R175" s="91">
        <f>(Q175*9)/N175</f>
        <v>0.09</v>
      </c>
      <c r="S175" s="92">
        <f>F175*K175</f>
        <v>0</v>
      </c>
      <c r="T175" s="90">
        <f>L175*F175</f>
        <v>80</v>
      </c>
      <c r="U175" s="90">
        <f>M175*F175</f>
        <v>7</v>
      </c>
      <c r="V175" s="93">
        <f>(U175*4)/N175</f>
        <v>0.28000000000000003</v>
      </c>
      <c r="W175" s="94">
        <f>U175/E175</f>
        <v>0.28000000000000003</v>
      </c>
      <c r="X175" s="95">
        <f>IF($D$3="Calories",N175,"")</f>
        <v>100</v>
      </c>
      <c r="Y175" s="95">
        <f>IF($F$3="Grams",O175,IF($F$3="% Calories",P175,""))</f>
        <v>2</v>
      </c>
      <c r="Z175" s="95" t="str">
        <f>IF($G$3="Grams",K175,"")</f>
        <v/>
      </c>
      <c r="AA175" s="95">
        <f>IF($H$3="Grams",Q175,IF($H$3="% Calories",R175,""))</f>
        <v>1</v>
      </c>
      <c r="AB175" s="95" t="str">
        <f>IF($I$3="Milligrams",T175,"")</f>
        <v/>
      </c>
      <c r="AC175" s="95">
        <f>IF($E$3="Grams",U175, IF($E$3="% Calories", V175, IF($E$3="% Weight",W175, "")))</f>
        <v>7</v>
      </c>
      <c r="AD175" s="101">
        <v>1</v>
      </c>
      <c r="AE175" s="66"/>
      <c r="AF175" s="66"/>
    </row>
    <row r="176" spans="1:32">
      <c r="A176" s="87" t="str">
        <f>IF(AND((AC176&lt;=$E$4),(AB176&lt;=$I$4),(AA176&lt;=$H$4),(Z176&lt;=$G$4),(Y176&lt;=$F$4),(X176&lt;=$D$4)),"Compliant","Non-Compliant")</f>
        <v>Compliant</v>
      </c>
      <c r="B176" s="97" t="s">
        <v>213</v>
      </c>
      <c r="C176" s="97" t="s">
        <v>234</v>
      </c>
      <c r="D176" s="98">
        <v>0.87</v>
      </c>
      <c r="E176" s="99">
        <v>25</v>
      </c>
      <c r="F176" s="89">
        <v>1</v>
      </c>
      <c r="G176" s="99">
        <v>90</v>
      </c>
      <c r="H176" s="100">
        <v>2.5</v>
      </c>
      <c r="I176" s="99">
        <v>20</v>
      </c>
      <c r="J176" s="99">
        <v>0</v>
      </c>
      <c r="K176" s="99">
        <v>0</v>
      </c>
      <c r="L176" s="99">
        <v>190</v>
      </c>
      <c r="M176" s="99">
        <v>1</v>
      </c>
      <c r="N176" s="90">
        <f>F176*G176</f>
        <v>90</v>
      </c>
      <c r="O176" s="90">
        <f>F176*H176</f>
        <v>2.5</v>
      </c>
      <c r="P176" s="91">
        <f>(I176*F176)/N176</f>
        <v>0.22222222222222221</v>
      </c>
      <c r="Q176" s="92">
        <f>F176*J176</f>
        <v>0</v>
      </c>
      <c r="R176" s="91">
        <f>(Q176*9)/N176</f>
        <v>0</v>
      </c>
      <c r="S176" s="92">
        <f>F176*K176</f>
        <v>0</v>
      </c>
      <c r="T176" s="90">
        <f>L176*F176</f>
        <v>190</v>
      </c>
      <c r="U176" s="90">
        <f>M176*F176</f>
        <v>1</v>
      </c>
      <c r="V176" s="93">
        <f>(U176*4)/N176</f>
        <v>4.4444444444444446E-2</v>
      </c>
      <c r="W176" s="94">
        <f>U176/E176</f>
        <v>0.04</v>
      </c>
      <c r="X176" s="95">
        <f>IF($D$3="Calories",N176,"")</f>
        <v>90</v>
      </c>
      <c r="Y176" s="95">
        <f>IF($F$3="Grams",O176,IF($F$3="% Calories",P176,""))</f>
        <v>2.5</v>
      </c>
      <c r="Z176" s="95" t="str">
        <f>IF($G$3="Grams",K176,"")</f>
        <v/>
      </c>
      <c r="AA176" s="95">
        <f>IF($H$3="Grams",Q176,IF($H$3="% Calories",R176,""))</f>
        <v>0</v>
      </c>
      <c r="AB176" s="95" t="str">
        <f>IF($I$3="Milligrams",T176,"")</f>
        <v/>
      </c>
      <c r="AC176" s="95">
        <f>IF($E$3="Grams",U176, IF($E$3="% Calories", V176, IF($E$3="% Weight",W176, "")))</f>
        <v>1</v>
      </c>
      <c r="AD176" s="101">
        <v>1</v>
      </c>
      <c r="AE176" s="66"/>
      <c r="AF176" s="66"/>
    </row>
    <row r="177" spans="1:32">
      <c r="A177" s="87" t="str">
        <f>IF(AND((AC177&lt;=$E$4),(AB177&lt;=$I$4),(AA177&lt;=$H$4),(Z177&lt;=$G$4),(Y177&lt;=$F$4),(X177&lt;=$D$4)),"Compliant","Non-Compliant")</f>
        <v>Compliant</v>
      </c>
      <c r="B177" s="97" t="s">
        <v>213</v>
      </c>
      <c r="C177" s="97" t="s">
        <v>235</v>
      </c>
      <c r="D177" s="98">
        <v>0.87</v>
      </c>
      <c r="E177" s="99">
        <v>25</v>
      </c>
      <c r="F177" s="89">
        <v>1</v>
      </c>
      <c r="G177" s="99">
        <v>90</v>
      </c>
      <c r="H177" s="99">
        <v>2</v>
      </c>
      <c r="I177" s="99">
        <v>20</v>
      </c>
      <c r="J177" s="99">
        <v>0</v>
      </c>
      <c r="K177" s="99">
        <v>0</v>
      </c>
      <c r="L177" s="99">
        <v>180</v>
      </c>
      <c r="M177" s="99">
        <v>2</v>
      </c>
      <c r="N177" s="90">
        <f>F177*G177</f>
        <v>90</v>
      </c>
      <c r="O177" s="90">
        <f>F177*H177</f>
        <v>2</v>
      </c>
      <c r="P177" s="91">
        <f>(I177*F177)/N177</f>
        <v>0.22222222222222221</v>
      </c>
      <c r="Q177" s="92">
        <f>F177*J177</f>
        <v>0</v>
      </c>
      <c r="R177" s="91">
        <f>(Q177*9)/N177</f>
        <v>0</v>
      </c>
      <c r="S177" s="92">
        <f>F177*K177</f>
        <v>0</v>
      </c>
      <c r="T177" s="90">
        <f>L177*F177</f>
        <v>180</v>
      </c>
      <c r="U177" s="90">
        <f>M177*F177</f>
        <v>2</v>
      </c>
      <c r="V177" s="93">
        <f>(U177*4)/N177</f>
        <v>8.8888888888888892E-2</v>
      </c>
      <c r="W177" s="94">
        <f>U177/E177</f>
        <v>0.08</v>
      </c>
      <c r="X177" s="95">
        <f>IF($D$3="Calories",N177,"")</f>
        <v>90</v>
      </c>
      <c r="Y177" s="95">
        <f>IF($F$3="Grams",O177,IF($F$3="% Calories",P177,""))</f>
        <v>2</v>
      </c>
      <c r="Z177" s="95" t="str">
        <f>IF($G$3="Grams",K177,"")</f>
        <v/>
      </c>
      <c r="AA177" s="95">
        <f>IF($H$3="Grams",Q177,IF($H$3="% Calories",R177,""))</f>
        <v>0</v>
      </c>
      <c r="AB177" s="95" t="str">
        <f>IF($I$3="Milligrams",T177,"")</f>
        <v/>
      </c>
      <c r="AC177" s="95">
        <f>IF($E$3="Grams",U177, IF($E$3="% Calories", V177, IF($E$3="% Weight",W177, "")))</f>
        <v>2</v>
      </c>
      <c r="AD177" s="101">
        <v>1</v>
      </c>
      <c r="AE177" s="66"/>
      <c r="AF177" s="66"/>
    </row>
    <row r="178" spans="1:32">
      <c r="A178" s="87" t="str">
        <f>IF(AND((AC178&lt;=$E$4),(AB178&lt;=$I$4),(AA178&lt;=$H$4),(Z178&lt;=$G$4),(Y178&lt;=$F$4),(X178&lt;=$D$4)),"Compliant","Non-Compliant")</f>
        <v>Compliant</v>
      </c>
      <c r="B178" s="97" t="s">
        <v>213</v>
      </c>
      <c r="C178" s="97" t="s">
        <v>236</v>
      </c>
      <c r="D178" s="98">
        <v>0.87</v>
      </c>
      <c r="E178" s="99">
        <v>25</v>
      </c>
      <c r="F178" s="89">
        <v>1</v>
      </c>
      <c r="G178" s="99">
        <v>90</v>
      </c>
      <c r="H178" s="99">
        <v>2</v>
      </c>
      <c r="I178" s="99">
        <v>15</v>
      </c>
      <c r="J178" s="99">
        <v>0</v>
      </c>
      <c r="K178" s="99">
        <v>0</v>
      </c>
      <c r="L178" s="99">
        <v>190</v>
      </c>
      <c r="M178" s="99">
        <v>0</v>
      </c>
      <c r="N178" s="90">
        <f>F178*G178</f>
        <v>90</v>
      </c>
      <c r="O178" s="90">
        <f>F178*H178</f>
        <v>2</v>
      </c>
      <c r="P178" s="91">
        <f>(I178*F178)/N178</f>
        <v>0.16666666666666666</v>
      </c>
      <c r="Q178" s="92">
        <f>F178*J178</f>
        <v>0</v>
      </c>
      <c r="R178" s="91">
        <f>(Q178*9)/N178</f>
        <v>0</v>
      </c>
      <c r="S178" s="92">
        <f>F178*K178</f>
        <v>0</v>
      </c>
      <c r="T178" s="90">
        <f>L178*F178</f>
        <v>190</v>
      </c>
      <c r="U178" s="90">
        <f>M178*F178</f>
        <v>0</v>
      </c>
      <c r="V178" s="93">
        <f>(U178*4)/N178</f>
        <v>0</v>
      </c>
      <c r="W178" s="94">
        <f>U178/E178</f>
        <v>0</v>
      </c>
      <c r="X178" s="95">
        <f>IF($D$3="Calories",N178,"")</f>
        <v>90</v>
      </c>
      <c r="Y178" s="95">
        <f>IF($F$3="Grams",O178,IF($F$3="% Calories",P178,""))</f>
        <v>2</v>
      </c>
      <c r="Z178" s="95" t="str">
        <f>IF($G$3="Grams",K178,"")</f>
        <v/>
      </c>
      <c r="AA178" s="95">
        <f>IF($H$3="Grams",Q178,IF($H$3="% Calories",R178,""))</f>
        <v>0</v>
      </c>
      <c r="AB178" s="95" t="str">
        <f>IF($I$3="Milligrams",T178,"")</f>
        <v/>
      </c>
      <c r="AC178" s="95">
        <f>IF($E$3="Grams",U178, IF($E$3="% Calories", V178, IF($E$3="% Weight",W178, "")))</f>
        <v>0</v>
      </c>
      <c r="AD178" s="101">
        <v>1</v>
      </c>
      <c r="AE178" s="66"/>
      <c r="AF178" s="66"/>
    </row>
    <row r="179" spans="1:32">
      <c r="A179" s="87" t="str">
        <f>IF(AND((AC179&lt;=$E$4),(AB179&lt;=$I$4),(AA179&lt;=$H$4),(Z179&lt;=$G$4),(Y179&lt;=$F$4),(X179&lt;=$D$4)),"Compliant","Non-Compliant")</f>
        <v>Compliant</v>
      </c>
      <c r="B179" s="97" t="s">
        <v>213</v>
      </c>
      <c r="C179" s="97" t="s">
        <v>237</v>
      </c>
      <c r="D179" s="98">
        <v>0.87</v>
      </c>
      <c r="E179" s="99">
        <v>25</v>
      </c>
      <c r="F179" s="89">
        <v>1</v>
      </c>
      <c r="G179" s="99">
        <v>90</v>
      </c>
      <c r="H179" s="100">
        <v>2.5</v>
      </c>
      <c r="I179" s="99">
        <v>20</v>
      </c>
      <c r="J179" s="99">
        <v>0</v>
      </c>
      <c r="K179" s="99">
        <v>0</v>
      </c>
      <c r="L179" s="99">
        <v>190</v>
      </c>
      <c r="M179" s="99">
        <v>1</v>
      </c>
      <c r="N179" s="90">
        <f>F179*G179</f>
        <v>90</v>
      </c>
      <c r="O179" s="90">
        <f>F179*H179</f>
        <v>2.5</v>
      </c>
      <c r="P179" s="91">
        <f>(I179*F179)/N179</f>
        <v>0.22222222222222221</v>
      </c>
      <c r="Q179" s="92">
        <f>F179*J179</f>
        <v>0</v>
      </c>
      <c r="R179" s="91">
        <f>(Q179*9)/N179</f>
        <v>0</v>
      </c>
      <c r="S179" s="92">
        <f>F179*K179</f>
        <v>0</v>
      </c>
      <c r="T179" s="90">
        <f>L179*F179</f>
        <v>190</v>
      </c>
      <c r="U179" s="90">
        <f>M179*F179</f>
        <v>1</v>
      </c>
      <c r="V179" s="93">
        <f>(U179*4)/N179</f>
        <v>4.4444444444444446E-2</v>
      </c>
      <c r="W179" s="94">
        <f>U179/E179</f>
        <v>0.04</v>
      </c>
      <c r="X179" s="95">
        <f>IF($D$3="Calories",N179,"")</f>
        <v>90</v>
      </c>
      <c r="Y179" s="95">
        <f>IF($F$3="Grams",O179,IF($F$3="% Calories",P179,""))</f>
        <v>2.5</v>
      </c>
      <c r="Z179" s="95" t="str">
        <f>IF($G$3="Grams",K179,"")</f>
        <v/>
      </c>
      <c r="AA179" s="95">
        <f>IF($H$3="Grams",Q179,IF($H$3="% Calories",R179,""))</f>
        <v>0</v>
      </c>
      <c r="AB179" s="95" t="str">
        <f>IF($I$3="Milligrams",T179,"")</f>
        <v/>
      </c>
      <c r="AC179" s="95">
        <f>IF($E$3="Grams",U179, IF($E$3="% Calories", V179, IF($E$3="% Weight",W179, "")))</f>
        <v>1</v>
      </c>
      <c r="AD179" s="101">
        <v>1</v>
      </c>
      <c r="AE179" s="66"/>
      <c r="AF179" s="66"/>
    </row>
    <row r="180" spans="1:32">
      <c r="A180" s="87" t="str">
        <f>IF(AND((AC180&lt;=$E$4),(AB180&lt;=$I$4),(AA180&lt;=$H$4),(Z180&lt;=$G$4),(Y180&lt;=$F$4),(X180&lt;=$D$4)),"Compliant","Non-Compliant")</f>
        <v>Compliant</v>
      </c>
      <c r="B180" s="97" t="s">
        <v>213</v>
      </c>
      <c r="C180" s="97" t="s">
        <v>238</v>
      </c>
      <c r="D180" s="98">
        <v>0.87</v>
      </c>
      <c r="E180" s="99">
        <v>25</v>
      </c>
      <c r="F180" s="89">
        <v>1</v>
      </c>
      <c r="G180" s="99">
        <v>90</v>
      </c>
      <c r="H180" s="99">
        <v>2</v>
      </c>
      <c r="I180" s="99">
        <v>20</v>
      </c>
      <c r="J180" s="99">
        <v>0</v>
      </c>
      <c r="K180" s="99">
        <v>0</v>
      </c>
      <c r="L180" s="99">
        <v>190</v>
      </c>
      <c r="M180" s="99">
        <v>1</v>
      </c>
      <c r="N180" s="90">
        <f>F180*G180</f>
        <v>90</v>
      </c>
      <c r="O180" s="90">
        <f>F180*H180</f>
        <v>2</v>
      </c>
      <c r="P180" s="91">
        <f>(I180*F180)/N180</f>
        <v>0.22222222222222221</v>
      </c>
      <c r="Q180" s="92">
        <f>F180*J180</f>
        <v>0</v>
      </c>
      <c r="R180" s="91">
        <f>(Q180*9)/N180</f>
        <v>0</v>
      </c>
      <c r="S180" s="92">
        <f>F180*K180</f>
        <v>0</v>
      </c>
      <c r="T180" s="90">
        <f>L180*F180</f>
        <v>190</v>
      </c>
      <c r="U180" s="90">
        <f>M180*F180</f>
        <v>1</v>
      </c>
      <c r="V180" s="93">
        <f>(U180*4)/N180</f>
        <v>4.4444444444444446E-2</v>
      </c>
      <c r="W180" s="94">
        <f>U180/E180</f>
        <v>0.04</v>
      </c>
      <c r="X180" s="95">
        <f>IF($D$3="Calories",N180,"")</f>
        <v>90</v>
      </c>
      <c r="Y180" s="95">
        <f>IF($F$3="Grams",O180,IF($F$3="% Calories",P180,""))</f>
        <v>2</v>
      </c>
      <c r="Z180" s="95" t="str">
        <f>IF($G$3="Grams",K180,"")</f>
        <v/>
      </c>
      <c r="AA180" s="95">
        <f>IF($H$3="Grams",Q180,IF($H$3="% Calories",R180,""))</f>
        <v>0</v>
      </c>
      <c r="AB180" s="95" t="str">
        <f>IF($I$3="Milligrams",T180,"")</f>
        <v/>
      </c>
      <c r="AC180" s="95">
        <f>IF($E$3="Grams",U180, IF($E$3="% Calories", V180, IF($E$3="% Weight",W180, "")))</f>
        <v>1</v>
      </c>
      <c r="AD180" s="101">
        <v>1</v>
      </c>
      <c r="AE180" s="66"/>
      <c r="AF180" s="66"/>
    </row>
    <row r="181" spans="1:32">
      <c r="A181" s="87" t="str">
        <f>IF(AND((AC181&lt;=$E$4),(AB181&lt;=$I$4),(AA181&lt;=$H$4),(Z181&lt;=$G$4),(Y181&lt;=$F$4),(X181&lt;=$D$4)),"Compliant","Non-Compliant")</f>
        <v>Compliant</v>
      </c>
      <c r="B181" s="97" t="s">
        <v>213</v>
      </c>
      <c r="C181" s="97" t="s">
        <v>239</v>
      </c>
      <c r="D181" s="98">
        <v>0.77</v>
      </c>
      <c r="E181" s="99">
        <v>22</v>
      </c>
      <c r="F181" s="89">
        <v>1</v>
      </c>
      <c r="G181" s="99">
        <v>90</v>
      </c>
      <c r="H181" s="99">
        <v>2</v>
      </c>
      <c r="I181" s="99">
        <v>15</v>
      </c>
      <c r="J181" s="99">
        <v>0</v>
      </c>
      <c r="K181" s="99">
        <v>0</v>
      </c>
      <c r="L181" s="99">
        <v>85</v>
      </c>
      <c r="M181" s="99">
        <v>2</v>
      </c>
      <c r="N181" s="90">
        <f>F181*G181</f>
        <v>90</v>
      </c>
      <c r="O181" s="90">
        <f>F181*H181</f>
        <v>2</v>
      </c>
      <c r="P181" s="91">
        <f>(I181*F181)/N181</f>
        <v>0.16666666666666666</v>
      </c>
      <c r="Q181" s="92">
        <f>F181*J181</f>
        <v>0</v>
      </c>
      <c r="R181" s="91">
        <f>(Q181*9)/N181</f>
        <v>0</v>
      </c>
      <c r="S181" s="92">
        <f>F181*K181</f>
        <v>0</v>
      </c>
      <c r="T181" s="90">
        <f>L181*F181</f>
        <v>85</v>
      </c>
      <c r="U181" s="90">
        <f>M181*F181</f>
        <v>2</v>
      </c>
      <c r="V181" s="93">
        <f>(U181*4)/N181</f>
        <v>8.8888888888888892E-2</v>
      </c>
      <c r="W181" s="94">
        <f>U181/E181</f>
        <v>9.0909090909090912E-2</v>
      </c>
      <c r="X181" s="95">
        <f>IF($D$3="Calories",N181,"")</f>
        <v>90</v>
      </c>
      <c r="Y181" s="95">
        <f>IF($F$3="Grams",O181,IF($F$3="% Calories",P181,""))</f>
        <v>2</v>
      </c>
      <c r="Z181" s="95" t="str">
        <f>IF($G$3="Grams",K181,"")</f>
        <v/>
      </c>
      <c r="AA181" s="95">
        <f>IF($H$3="Grams",Q181,IF($H$3="% Calories",R181,""))</f>
        <v>0</v>
      </c>
      <c r="AB181" s="95" t="str">
        <f>IF($I$3="Milligrams",T181,"")</f>
        <v/>
      </c>
      <c r="AC181" s="95">
        <f>IF($E$3="Grams",U181, IF($E$3="% Calories", V181, IF($E$3="% Weight",W181, "")))</f>
        <v>2</v>
      </c>
      <c r="AD181" s="101">
        <v>1</v>
      </c>
      <c r="AE181" s="66"/>
      <c r="AF181" s="66"/>
    </row>
    <row r="182" spans="1:32">
      <c r="A182" s="87" t="str">
        <f>IF(AND((AC182&lt;=$E$4),(AB182&lt;=$I$4),(AA182&lt;=$H$4),(Z182&lt;=$G$4),(Y182&lt;=$F$4),(X182&lt;=$D$4)),"Compliant","Non-Compliant")</f>
        <v>Compliant</v>
      </c>
      <c r="B182" s="97" t="s">
        <v>213</v>
      </c>
      <c r="C182" s="97" t="s">
        <v>240</v>
      </c>
      <c r="D182" s="98">
        <v>0.88</v>
      </c>
      <c r="E182" s="99">
        <v>25</v>
      </c>
      <c r="F182" s="89">
        <v>1</v>
      </c>
      <c r="G182" s="99">
        <v>100</v>
      </c>
      <c r="H182" s="99">
        <v>2</v>
      </c>
      <c r="I182" s="99">
        <v>20</v>
      </c>
      <c r="J182" s="99">
        <v>1</v>
      </c>
      <c r="K182" s="99">
        <v>0</v>
      </c>
      <c r="L182" s="99">
        <v>80</v>
      </c>
      <c r="M182" s="99">
        <v>7</v>
      </c>
      <c r="N182" s="90">
        <f>F182*G182</f>
        <v>100</v>
      </c>
      <c r="O182" s="90">
        <f>F182*H182</f>
        <v>2</v>
      </c>
      <c r="P182" s="91">
        <f>(I182*F182)/N182</f>
        <v>0.2</v>
      </c>
      <c r="Q182" s="92">
        <f>F182*J182</f>
        <v>1</v>
      </c>
      <c r="R182" s="91">
        <f>(Q182*9)/N182</f>
        <v>0.09</v>
      </c>
      <c r="S182" s="92">
        <f>F182*K182</f>
        <v>0</v>
      </c>
      <c r="T182" s="90">
        <f>L182*F182</f>
        <v>80</v>
      </c>
      <c r="U182" s="90">
        <f>M182*F182</f>
        <v>7</v>
      </c>
      <c r="V182" s="93">
        <f>(U182*4)/N182</f>
        <v>0.28000000000000003</v>
      </c>
      <c r="W182" s="94">
        <f>U182/E182</f>
        <v>0.28000000000000003</v>
      </c>
      <c r="X182" s="95">
        <f>IF($D$3="Calories",N182,"")</f>
        <v>100</v>
      </c>
      <c r="Y182" s="95">
        <f>IF($F$3="Grams",O182,IF($F$3="% Calories",P182,""))</f>
        <v>2</v>
      </c>
      <c r="Z182" s="95" t="str">
        <f>IF($G$3="Grams",K182,"")</f>
        <v/>
      </c>
      <c r="AA182" s="95">
        <f>IF($H$3="Grams",Q182,IF($H$3="% Calories",R182,""))</f>
        <v>1</v>
      </c>
      <c r="AB182" s="95" t="str">
        <f>IF($I$3="Milligrams",T182,"")</f>
        <v/>
      </c>
      <c r="AC182" s="95">
        <f>IF($E$3="Grams",U182, IF($E$3="% Calories", V182, IF($E$3="% Weight",W182, "")))</f>
        <v>7</v>
      </c>
      <c r="AD182" s="101">
        <v>1</v>
      </c>
      <c r="AE182" s="66"/>
      <c r="AF182" s="66"/>
    </row>
    <row r="183" spans="1:32" hidden="1">
      <c r="A183" s="87" t="str">
        <f>IF(AND((AC183&lt;=$E$4),(AB183&lt;=$I$4),(AA183&lt;=$H$4),(Z183&lt;=$G$4),(Y183&lt;=$F$4),(X183&lt;=$D$4)),"Compliant","Non-Compliant")</f>
        <v>Non-Compliant</v>
      </c>
      <c r="B183" s="88" t="s">
        <v>213</v>
      </c>
      <c r="C183" s="88" t="s">
        <v>241</v>
      </c>
      <c r="D183" s="88">
        <v>2.5</v>
      </c>
      <c r="E183" s="88">
        <v>70</v>
      </c>
      <c r="F183" s="89">
        <f>E183/25</f>
        <v>2.8</v>
      </c>
      <c r="G183" s="88">
        <v>80</v>
      </c>
      <c r="H183" s="88">
        <v>0</v>
      </c>
      <c r="I183" s="88">
        <v>0</v>
      </c>
      <c r="J183" s="88">
        <v>0</v>
      </c>
      <c r="K183" s="88">
        <v>0</v>
      </c>
      <c r="L183" s="88">
        <v>5</v>
      </c>
      <c r="M183" s="88">
        <v>13</v>
      </c>
      <c r="N183" s="90">
        <f>F183*G183</f>
        <v>224</v>
      </c>
      <c r="O183" s="90">
        <f>F183*H183</f>
        <v>0</v>
      </c>
      <c r="P183" s="91">
        <f>(I183*F183)/N183</f>
        <v>0</v>
      </c>
      <c r="Q183" s="92">
        <f>F183*J183</f>
        <v>0</v>
      </c>
      <c r="R183" s="91">
        <f>(Q183*9)/N183</f>
        <v>0</v>
      </c>
      <c r="S183" s="92">
        <f>F183*K183</f>
        <v>0</v>
      </c>
      <c r="T183" s="90">
        <f>L183*F183</f>
        <v>14</v>
      </c>
      <c r="U183" s="90">
        <f>M183*F183</f>
        <v>36.4</v>
      </c>
      <c r="V183" s="93">
        <f>(U183*4)/N183</f>
        <v>0.65</v>
      </c>
      <c r="W183" s="94">
        <f>U183/E183</f>
        <v>0.52</v>
      </c>
      <c r="X183" s="95">
        <f>IF($D$3="Calories",N183,"")</f>
        <v>224</v>
      </c>
      <c r="Y183" s="95">
        <f>IF($F$3="Grams",O183,IF($F$3="% Calories",P183,""))</f>
        <v>0</v>
      </c>
      <c r="Z183" s="95" t="str">
        <f>IF($G$3="Grams",K183,"")</f>
        <v/>
      </c>
      <c r="AA183" s="95">
        <f>IF($H$3="Grams",Q183,IF($H$3="% Calories",R183,""))</f>
        <v>0</v>
      </c>
      <c r="AB183" s="95" t="str">
        <f>IF($I$3="Milligrams",T183,"")</f>
        <v/>
      </c>
      <c r="AC183" s="95">
        <f>IF($E$3="Grams",U183, IF($E$3="% Calories", V183, IF($E$3="% Weight",W183, "")))</f>
        <v>36.4</v>
      </c>
      <c r="AD183" s="96">
        <v>1</v>
      </c>
      <c r="AE183" s="66"/>
      <c r="AF183" s="66"/>
    </row>
    <row r="184" spans="1:32" hidden="1">
      <c r="A184" s="87" t="str">
        <f>IF(AND((AC184&lt;=$E$4),(AB184&lt;=$I$4),(AA184&lt;=$H$4),(Z184&lt;=$G$4),(Y184&lt;=$F$4),(X184&lt;=$D$4)),"Compliant","Non-Compliant")</f>
        <v>Non-Compliant</v>
      </c>
      <c r="B184" s="88" t="s">
        <v>213</v>
      </c>
      <c r="C184" s="88" t="s">
        <v>242</v>
      </c>
      <c r="D184" s="88">
        <v>2.5</v>
      </c>
      <c r="E184" s="88">
        <v>70</v>
      </c>
      <c r="F184" s="89">
        <f>E184/25</f>
        <v>2.8</v>
      </c>
      <c r="G184" s="88">
        <v>80</v>
      </c>
      <c r="H184" s="88">
        <v>0</v>
      </c>
      <c r="I184" s="88">
        <v>0</v>
      </c>
      <c r="J184" s="88">
        <v>0</v>
      </c>
      <c r="K184" s="88">
        <v>0</v>
      </c>
      <c r="L184" s="88">
        <v>5</v>
      </c>
      <c r="M184" s="88">
        <v>13</v>
      </c>
      <c r="N184" s="90">
        <f>F184*G184</f>
        <v>224</v>
      </c>
      <c r="O184" s="90">
        <f>F184*H184</f>
        <v>0</v>
      </c>
      <c r="P184" s="91">
        <f>(I184*F184)/N184</f>
        <v>0</v>
      </c>
      <c r="Q184" s="92">
        <f>F184*J184</f>
        <v>0</v>
      </c>
      <c r="R184" s="91">
        <f>(Q184*9)/N184</f>
        <v>0</v>
      </c>
      <c r="S184" s="92">
        <f>F184*K184</f>
        <v>0</v>
      </c>
      <c r="T184" s="90">
        <f>L184*F184</f>
        <v>14</v>
      </c>
      <c r="U184" s="90">
        <f>M184*F184</f>
        <v>36.4</v>
      </c>
      <c r="V184" s="93">
        <f>(U184*4)/N184</f>
        <v>0.65</v>
      </c>
      <c r="W184" s="94">
        <f>U184/E184</f>
        <v>0.52</v>
      </c>
      <c r="X184" s="95">
        <f>IF($D$3="Calories",N184,"")</f>
        <v>224</v>
      </c>
      <c r="Y184" s="95">
        <f>IF($F$3="Grams",O184,IF($F$3="% Calories",P184,""))</f>
        <v>0</v>
      </c>
      <c r="Z184" s="95" t="str">
        <f>IF($G$3="Grams",K184,"")</f>
        <v/>
      </c>
      <c r="AA184" s="95">
        <f>IF($H$3="Grams",Q184,IF($H$3="% Calories",R184,""))</f>
        <v>0</v>
      </c>
      <c r="AB184" s="95" t="str">
        <f>IF($I$3="Milligrams",T184,"")</f>
        <v/>
      </c>
      <c r="AC184" s="95">
        <f>IF($E$3="Grams",U184, IF($E$3="% Calories", V184, IF($E$3="% Weight",W184, "")))</f>
        <v>36.4</v>
      </c>
      <c r="AD184" s="96">
        <v>1</v>
      </c>
      <c r="AE184" s="66"/>
      <c r="AF184" s="66"/>
    </row>
    <row r="185" spans="1:32" hidden="1">
      <c r="A185" s="87" t="str">
        <f>IF(AND((AC185&lt;=$E$4),(AB185&lt;=$I$4),(AA185&lt;=$H$4),(Z185&lt;=$G$4),(Y185&lt;=$F$4),(X185&lt;=$D$4)),"Compliant","Non-Compliant")</f>
        <v>Non-Compliant</v>
      </c>
      <c r="B185" s="88" t="s">
        <v>213</v>
      </c>
      <c r="C185" s="88" t="s">
        <v>243</v>
      </c>
      <c r="D185" s="88">
        <v>2.5</v>
      </c>
      <c r="E185" s="88">
        <v>70</v>
      </c>
      <c r="F185" s="89">
        <f>E185/25</f>
        <v>2.8</v>
      </c>
      <c r="G185" s="88">
        <v>80</v>
      </c>
      <c r="H185" s="88">
        <v>0</v>
      </c>
      <c r="I185" s="88">
        <v>0</v>
      </c>
      <c r="J185" s="88">
        <v>0</v>
      </c>
      <c r="K185" s="88">
        <v>0</v>
      </c>
      <c r="L185" s="88">
        <v>5</v>
      </c>
      <c r="M185" s="88">
        <v>13</v>
      </c>
      <c r="N185" s="90">
        <f>F185*G185</f>
        <v>224</v>
      </c>
      <c r="O185" s="90">
        <f>F185*H185</f>
        <v>0</v>
      </c>
      <c r="P185" s="91">
        <f>(I185*F185)/N185</f>
        <v>0</v>
      </c>
      <c r="Q185" s="92">
        <f>F185*J185</f>
        <v>0</v>
      </c>
      <c r="R185" s="91">
        <f>(Q185*9)/N185</f>
        <v>0</v>
      </c>
      <c r="S185" s="92">
        <f>F185*K185</f>
        <v>0</v>
      </c>
      <c r="T185" s="90">
        <f>L185*F185</f>
        <v>14</v>
      </c>
      <c r="U185" s="90">
        <f>M185*F185</f>
        <v>36.4</v>
      </c>
      <c r="V185" s="93">
        <f>(U185*4)/N185</f>
        <v>0.65</v>
      </c>
      <c r="W185" s="94">
        <f>U185/E185</f>
        <v>0.52</v>
      </c>
      <c r="X185" s="95">
        <f>IF($D$3="Calories",N185,"")</f>
        <v>224</v>
      </c>
      <c r="Y185" s="95">
        <f>IF($F$3="Grams",O185,IF($F$3="% Calories",P185,""))</f>
        <v>0</v>
      </c>
      <c r="Z185" s="95" t="str">
        <f>IF($G$3="Grams",K185,"")</f>
        <v/>
      </c>
      <c r="AA185" s="95">
        <f>IF($H$3="Grams",Q185,IF($H$3="% Calories",R185,""))</f>
        <v>0</v>
      </c>
      <c r="AB185" s="95" t="str">
        <f>IF($I$3="Milligrams",T185,"")</f>
        <v/>
      </c>
      <c r="AC185" s="95">
        <f>IF($E$3="Grams",U185, IF($E$3="% Calories", V185, IF($E$3="% Weight",W185, "")))</f>
        <v>36.4</v>
      </c>
      <c r="AD185" s="96">
        <v>1</v>
      </c>
      <c r="AE185" s="66"/>
      <c r="AF185" s="66"/>
    </row>
    <row r="186" spans="1:32" hidden="1">
      <c r="A186" s="87" t="str">
        <f>IF(AND((AC186&lt;=$E$4),(AB186&lt;=$I$4),(AA186&lt;=$H$4),(Z186&lt;=$G$4),(Y186&lt;=$F$4),(X186&lt;=$D$4)),"Compliant","Non-Compliant")</f>
        <v>Non-Compliant</v>
      </c>
      <c r="B186" s="97" t="s">
        <v>213</v>
      </c>
      <c r="C186" s="97" t="s">
        <v>244</v>
      </c>
      <c r="D186" s="98">
        <v>2.2999999999999998</v>
      </c>
      <c r="E186" s="99">
        <v>65</v>
      </c>
      <c r="F186" s="89">
        <v>1</v>
      </c>
      <c r="G186" s="99">
        <v>240</v>
      </c>
      <c r="H186" s="100">
        <v>3.5</v>
      </c>
      <c r="I186" s="99">
        <v>35</v>
      </c>
      <c r="J186" s="99">
        <v>0</v>
      </c>
      <c r="K186" s="99">
        <v>0</v>
      </c>
      <c r="L186" s="99">
        <v>125</v>
      </c>
      <c r="M186" s="99">
        <v>16</v>
      </c>
      <c r="N186" s="90">
        <f>F186*G186</f>
        <v>240</v>
      </c>
      <c r="O186" s="90">
        <f>F186*H186</f>
        <v>3.5</v>
      </c>
      <c r="P186" s="91">
        <f>(I186*F186)/N186</f>
        <v>0.14583333333333334</v>
      </c>
      <c r="Q186" s="92">
        <f>F186*J186</f>
        <v>0</v>
      </c>
      <c r="R186" s="91">
        <f>(Q186*9)/N186</f>
        <v>0</v>
      </c>
      <c r="S186" s="92">
        <f>F186*K186</f>
        <v>0</v>
      </c>
      <c r="T186" s="90">
        <f>L186*F186</f>
        <v>125</v>
      </c>
      <c r="U186" s="90">
        <f>M186*F186</f>
        <v>16</v>
      </c>
      <c r="V186" s="93">
        <f>(U186*4)/N186</f>
        <v>0.26666666666666666</v>
      </c>
      <c r="W186" s="94">
        <f>U186/E186</f>
        <v>0.24615384615384617</v>
      </c>
      <c r="X186" s="95">
        <f>IF($D$3="Calories",N186,"")</f>
        <v>240</v>
      </c>
      <c r="Y186" s="95">
        <f>IF($F$3="Grams",O186,IF($F$3="% Calories",P186,""))</f>
        <v>3.5</v>
      </c>
      <c r="Z186" s="95" t="str">
        <f>IF($G$3="Grams",K186,"")</f>
        <v/>
      </c>
      <c r="AA186" s="95">
        <f>IF($H$3="Grams",Q186,IF($H$3="% Calories",R186,""))</f>
        <v>0</v>
      </c>
      <c r="AB186" s="95" t="str">
        <f>IF($I$3="Milligrams",T186,"")</f>
        <v/>
      </c>
      <c r="AC186" s="95">
        <f>IF($E$3="Grams",U186, IF($E$3="% Calories", V186, IF($E$3="% Weight",W186, "")))</f>
        <v>16</v>
      </c>
      <c r="AD186" s="101">
        <v>1</v>
      </c>
      <c r="AE186" s="66"/>
      <c r="AF186" s="66"/>
    </row>
    <row r="187" spans="1:32" hidden="1">
      <c r="A187" s="87" t="str">
        <f>IF(AND((AC187&lt;=$E$4),(AB187&lt;=$I$4),(AA187&lt;=$H$4),(Z187&lt;=$G$4),(Y187&lt;=$F$4),(X187&lt;=$D$4)),"Compliant","Non-Compliant")</f>
        <v>Non-Compliant</v>
      </c>
      <c r="B187" s="88" t="s">
        <v>213</v>
      </c>
      <c r="C187" s="88" t="s">
        <v>245</v>
      </c>
      <c r="D187" s="88">
        <v>3.67</v>
      </c>
      <c r="E187" s="107">
        <v>104</v>
      </c>
      <c r="F187" s="89">
        <v>2</v>
      </c>
      <c r="G187" s="88">
        <v>200</v>
      </c>
      <c r="H187" s="88">
        <v>5</v>
      </c>
      <c r="I187" s="88">
        <v>45</v>
      </c>
      <c r="J187" s="88">
        <v>1.5</v>
      </c>
      <c r="K187" s="88">
        <v>0</v>
      </c>
      <c r="L187" s="88">
        <v>170</v>
      </c>
      <c r="M187" s="88">
        <v>16</v>
      </c>
      <c r="N187" s="90">
        <f>F187*G187</f>
        <v>400</v>
      </c>
      <c r="O187" s="90">
        <f>F187*H187</f>
        <v>10</v>
      </c>
      <c r="P187" s="91">
        <f>(I187*F187)/N187</f>
        <v>0.22500000000000001</v>
      </c>
      <c r="Q187" s="92">
        <f>F187*J187</f>
        <v>3</v>
      </c>
      <c r="R187" s="91">
        <f>(Q187*9)/N187</f>
        <v>6.7500000000000004E-2</v>
      </c>
      <c r="S187" s="92">
        <f>F187*K187</f>
        <v>0</v>
      </c>
      <c r="T187" s="90">
        <f>L187*F187</f>
        <v>340</v>
      </c>
      <c r="U187" s="90">
        <f>M187*F187</f>
        <v>32</v>
      </c>
      <c r="V187" s="93">
        <f>(U187*4)/N187</f>
        <v>0.32</v>
      </c>
      <c r="W187" s="94">
        <f>U187/E187</f>
        <v>0.30769230769230771</v>
      </c>
      <c r="X187" s="95">
        <f>IF($D$3="Calories",N187,"")</f>
        <v>400</v>
      </c>
      <c r="Y187" s="95">
        <f>IF($F$3="Grams",O187,IF($F$3="% Calories",P187,""))</f>
        <v>10</v>
      </c>
      <c r="Z187" s="95" t="str">
        <f>IF($G$3="Grams",K187,"")</f>
        <v/>
      </c>
      <c r="AA187" s="95">
        <f>IF($H$3="Grams",Q187,IF($H$3="% Calories",R187,""))</f>
        <v>3</v>
      </c>
      <c r="AB187" s="95" t="str">
        <f>IF($I$3="Milligrams",T187,"")</f>
        <v/>
      </c>
      <c r="AC187" s="95">
        <f>IF($E$3="Grams",U187, IF($E$3="% Calories", V187, IF($E$3="% Weight",W187, "")))</f>
        <v>32</v>
      </c>
      <c r="AD187" s="96">
        <v>1</v>
      </c>
      <c r="AE187" s="66"/>
      <c r="AF187" s="66"/>
    </row>
    <row r="188" spans="1:32" hidden="1">
      <c r="A188" s="87" t="str">
        <f>IF(AND((AC188&lt;=$E$4),(AB188&lt;=$I$4),(AA188&lt;=$H$4),(Z188&lt;=$G$4),(Y188&lt;=$F$4),(X188&lt;=$D$4)),"Compliant","Non-Compliant")</f>
        <v>Non-Compliant</v>
      </c>
      <c r="B188" s="88" t="s">
        <v>213</v>
      </c>
      <c r="C188" s="88" t="s">
        <v>246</v>
      </c>
      <c r="D188" s="88">
        <v>2</v>
      </c>
      <c r="E188" s="88">
        <v>56</v>
      </c>
      <c r="F188" s="89">
        <v>1</v>
      </c>
      <c r="G188" s="88">
        <v>280</v>
      </c>
      <c r="H188" s="88">
        <v>13</v>
      </c>
      <c r="I188" s="88">
        <v>120</v>
      </c>
      <c r="J188" s="88">
        <v>5</v>
      </c>
      <c r="K188" s="88">
        <v>0</v>
      </c>
      <c r="L188" s="88">
        <v>200</v>
      </c>
      <c r="M188" s="88">
        <v>18</v>
      </c>
      <c r="N188" s="90">
        <f>F188*G188</f>
        <v>280</v>
      </c>
      <c r="O188" s="90">
        <f>F188*H188</f>
        <v>13</v>
      </c>
      <c r="P188" s="91">
        <f>(I188*F188)/N188</f>
        <v>0.42857142857142855</v>
      </c>
      <c r="Q188" s="92">
        <f>F188*J188</f>
        <v>5</v>
      </c>
      <c r="R188" s="91">
        <f>(Q188*9)/N188</f>
        <v>0.16071428571428573</v>
      </c>
      <c r="S188" s="92">
        <f>F188*K188</f>
        <v>0</v>
      </c>
      <c r="T188" s="90">
        <f>L188*F188</f>
        <v>200</v>
      </c>
      <c r="U188" s="90">
        <f>M188*F188</f>
        <v>18</v>
      </c>
      <c r="V188" s="93">
        <f>(U188*4)/N188</f>
        <v>0.25714285714285712</v>
      </c>
      <c r="W188" s="94">
        <f>U188/E188</f>
        <v>0.32142857142857145</v>
      </c>
      <c r="X188" s="95">
        <f>IF($D$3="Calories",N188,"")</f>
        <v>280</v>
      </c>
      <c r="Y188" s="95">
        <f>IF($F$3="Grams",O188,IF($F$3="% Calories",P188,""))</f>
        <v>13</v>
      </c>
      <c r="Z188" s="95" t="str">
        <f>IF($G$3="Grams",K188,"")</f>
        <v/>
      </c>
      <c r="AA188" s="95">
        <f>IF($H$3="Grams",Q188,IF($H$3="% Calories",R188,""))</f>
        <v>5</v>
      </c>
      <c r="AB188" s="95" t="str">
        <f>IF($I$3="Milligrams",T188,"")</f>
        <v/>
      </c>
      <c r="AC188" s="95">
        <f>IF($E$3="Grams",U188, IF($E$3="% Calories", V188, IF($E$3="% Weight",W188, "")))</f>
        <v>18</v>
      </c>
      <c r="AD188" s="96">
        <v>1</v>
      </c>
      <c r="AE188" s="66"/>
      <c r="AF188" s="66"/>
    </row>
    <row r="189" spans="1:32" hidden="1">
      <c r="A189" s="87" t="str">
        <f>IF(AND((AC189&lt;=$E$4),(AB189&lt;=$I$4),(AA189&lt;=$H$4),(Z189&lt;=$G$4),(Y189&lt;=$F$4),(X189&lt;=$D$4)),"Compliant","Non-Compliant")</f>
        <v>Non-Compliant</v>
      </c>
      <c r="B189" s="88" t="s">
        <v>213</v>
      </c>
      <c r="C189" s="88" t="s">
        <v>247</v>
      </c>
      <c r="D189" s="88">
        <v>3.52</v>
      </c>
      <c r="E189" s="88">
        <v>100</v>
      </c>
      <c r="F189" s="89">
        <v>2</v>
      </c>
      <c r="G189" s="88">
        <v>210</v>
      </c>
      <c r="H189" s="88">
        <v>7</v>
      </c>
      <c r="I189" s="88">
        <v>60</v>
      </c>
      <c r="J189" s="88">
        <v>2</v>
      </c>
      <c r="K189" s="88">
        <v>0</v>
      </c>
      <c r="L189" s="88">
        <v>170</v>
      </c>
      <c r="M189" s="88">
        <v>15</v>
      </c>
      <c r="N189" s="90">
        <f>F189*G189</f>
        <v>420</v>
      </c>
      <c r="O189" s="90">
        <f>F189*H189</f>
        <v>14</v>
      </c>
      <c r="P189" s="91">
        <f>(I189*F189)/N189</f>
        <v>0.2857142857142857</v>
      </c>
      <c r="Q189" s="92">
        <f>F189*J189</f>
        <v>4</v>
      </c>
      <c r="R189" s="91">
        <f>(Q189*9)/N189</f>
        <v>8.5714285714285715E-2</v>
      </c>
      <c r="S189" s="92">
        <f>F189*K189</f>
        <v>0</v>
      </c>
      <c r="T189" s="90">
        <f>L189*F189</f>
        <v>340</v>
      </c>
      <c r="U189" s="90">
        <f>M189*F189</f>
        <v>30</v>
      </c>
      <c r="V189" s="93">
        <f>(U189*4)/N189</f>
        <v>0.2857142857142857</v>
      </c>
      <c r="W189" s="94">
        <f>U189/E189</f>
        <v>0.3</v>
      </c>
      <c r="X189" s="95">
        <f>IF($D$3="Calories",N189,"")</f>
        <v>420</v>
      </c>
      <c r="Y189" s="95">
        <f>IF($F$3="Grams",O189,IF($F$3="% Calories",P189,""))</f>
        <v>14</v>
      </c>
      <c r="Z189" s="95" t="str">
        <f>IF($G$3="Grams",K189,"")</f>
        <v/>
      </c>
      <c r="AA189" s="95">
        <f>IF($H$3="Grams",Q189,IF($H$3="% Calories",R189,""))</f>
        <v>4</v>
      </c>
      <c r="AB189" s="95" t="str">
        <f>IF($I$3="Milligrams",T189,"")</f>
        <v/>
      </c>
      <c r="AC189" s="95">
        <f>IF($E$3="Grams",U189, IF($E$3="% Calories", V189, IF($E$3="% Weight",W189, "")))</f>
        <v>30</v>
      </c>
      <c r="AD189" s="96">
        <v>1</v>
      </c>
      <c r="AE189" s="66"/>
      <c r="AF189" s="66"/>
    </row>
    <row r="190" spans="1:32" hidden="1">
      <c r="A190" s="87" t="str">
        <f>IF(AND((AC190&lt;=$E$4),(AB190&lt;=$I$4),(AA190&lt;=$H$4),(Z190&lt;=$G$4),(Y190&lt;=$F$4),(X190&lt;=$D$4)),"Compliant","Non-Compliant")</f>
        <v>Non-Compliant</v>
      </c>
      <c r="B190" s="88" t="s">
        <v>213</v>
      </c>
      <c r="C190" s="88" t="s">
        <v>248</v>
      </c>
      <c r="D190" s="88">
        <v>3.67</v>
      </c>
      <c r="E190" s="88">
        <v>104</v>
      </c>
      <c r="F190" s="89">
        <v>2</v>
      </c>
      <c r="G190" s="88">
        <v>200</v>
      </c>
      <c r="H190" s="88">
        <v>5</v>
      </c>
      <c r="I190" s="88">
        <v>45</v>
      </c>
      <c r="J190" s="88">
        <v>1.5</v>
      </c>
      <c r="K190" s="88">
        <v>0</v>
      </c>
      <c r="L190" s="88">
        <v>170</v>
      </c>
      <c r="M190" s="88">
        <v>16</v>
      </c>
      <c r="N190" s="90">
        <f>F190*G190</f>
        <v>400</v>
      </c>
      <c r="O190" s="90">
        <f>F190*H190</f>
        <v>10</v>
      </c>
      <c r="P190" s="91">
        <f>(I190*F190)/N190</f>
        <v>0.22500000000000001</v>
      </c>
      <c r="Q190" s="92">
        <f>F190*J190</f>
        <v>3</v>
      </c>
      <c r="R190" s="91">
        <f>(Q190*9)/N190</f>
        <v>6.7500000000000004E-2</v>
      </c>
      <c r="S190" s="92">
        <f>F190*K190</f>
        <v>0</v>
      </c>
      <c r="T190" s="90">
        <f>L190*F190</f>
        <v>340</v>
      </c>
      <c r="U190" s="90">
        <f>M190*F190</f>
        <v>32</v>
      </c>
      <c r="V190" s="93">
        <f>(U190*4)/N190</f>
        <v>0.32</v>
      </c>
      <c r="W190" s="94">
        <f>U190/E190</f>
        <v>0.30769230769230771</v>
      </c>
      <c r="X190" s="95">
        <f>IF($D$3="Calories",N190,"")</f>
        <v>400</v>
      </c>
      <c r="Y190" s="95">
        <f>IF($F$3="Grams",O190,IF($F$3="% Calories",P190,""))</f>
        <v>10</v>
      </c>
      <c r="Z190" s="95" t="str">
        <f>IF($G$3="Grams",K190,"")</f>
        <v/>
      </c>
      <c r="AA190" s="95">
        <f>IF($H$3="Grams",Q190,IF($H$3="% Calories",R190,""))</f>
        <v>3</v>
      </c>
      <c r="AB190" s="95" t="str">
        <f>IF($I$3="Milligrams",T190,"")</f>
        <v/>
      </c>
      <c r="AC190" s="95">
        <f>IF($E$3="Grams",U190, IF($E$3="% Calories", V190, IF($E$3="% Weight",W190, "")))</f>
        <v>32</v>
      </c>
      <c r="AD190" s="96">
        <v>1</v>
      </c>
      <c r="AE190" s="66"/>
      <c r="AF190" s="66"/>
    </row>
    <row r="191" spans="1:32" hidden="1">
      <c r="A191" s="87" t="str">
        <f>IF(AND((AC191&lt;=$E$4),(AB191&lt;=$I$4),(AA191&lt;=$H$4),(Z191&lt;=$G$4),(Y191&lt;=$F$4),(X191&lt;=$D$4)),"Compliant","Non-Compliant")</f>
        <v>Non-Compliant</v>
      </c>
      <c r="B191" s="88" t="s">
        <v>213</v>
      </c>
      <c r="C191" s="88" t="s">
        <v>249</v>
      </c>
      <c r="D191" s="88">
        <v>3.67</v>
      </c>
      <c r="E191" s="88">
        <v>104</v>
      </c>
      <c r="F191" s="89">
        <v>2</v>
      </c>
      <c r="G191" s="88">
        <v>200</v>
      </c>
      <c r="H191" s="88">
        <v>5</v>
      </c>
      <c r="I191" s="88">
        <v>45</v>
      </c>
      <c r="J191" s="88">
        <v>1.5</v>
      </c>
      <c r="K191" s="88">
        <v>0</v>
      </c>
      <c r="L191" s="88">
        <v>210</v>
      </c>
      <c r="M191" s="88">
        <v>19</v>
      </c>
      <c r="N191" s="90">
        <f>F191*G191</f>
        <v>400</v>
      </c>
      <c r="O191" s="90">
        <f>F191*H191</f>
        <v>10</v>
      </c>
      <c r="P191" s="91">
        <f>(I191*F191)/N191</f>
        <v>0.22500000000000001</v>
      </c>
      <c r="Q191" s="92">
        <f>F191*J191</f>
        <v>3</v>
      </c>
      <c r="R191" s="91">
        <f>(Q191*9)/N191</f>
        <v>6.7500000000000004E-2</v>
      </c>
      <c r="S191" s="92">
        <f>F191*K191</f>
        <v>0</v>
      </c>
      <c r="T191" s="90">
        <f>L191*F191</f>
        <v>420</v>
      </c>
      <c r="U191" s="90">
        <f>M191*F191</f>
        <v>38</v>
      </c>
      <c r="V191" s="93">
        <f>(U191*4)/N191</f>
        <v>0.38</v>
      </c>
      <c r="W191" s="94">
        <f>U191/E191</f>
        <v>0.36538461538461536</v>
      </c>
      <c r="X191" s="95">
        <f>IF($D$3="Calories",N191,"")</f>
        <v>400</v>
      </c>
      <c r="Y191" s="95">
        <f>IF($F$3="Grams",O191,IF($F$3="% Calories",P191,""))</f>
        <v>10</v>
      </c>
      <c r="Z191" s="95" t="str">
        <f>IF($G$3="Grams",K191,"")</f>
        <v/>
      </c>
      <c r="AA191" s="95">
        <f>IF($H$3="Grams",Q191,IF($H$3="% Calories",R191,""))</f>
        <v>3</v>
      </c>
      <c r="AB191" s="95" t="str">
        <f>IF($I$3="Milligrams",T191,"")</f>
        <v/>
      </c>
      <c r="AC191" s="95">
        <f>IF($E$3="Grams",U191, IF($E$3="% Calories", V191, IF($E$3="% Weight",W191, "")))</f>
        <v>38</v>
      </c>
      <c r="AD191" s="96">
        <v>1</v>
      </c>
      <c r="AE191" s="66"/>
      <c r="AF191" s="66"/>
    </row>
    <row r="192" spans="1:32" hidden="1">
      <c r="A192" s="87" t="str">
        <f>IF(AND((AC192&lt;=$E$4),(AB192&lt;=$I$4),(AA192&lt;=$H$4),(Z192&lt;=$G$4),(Y192&lt;=$F$4),(X192&lt;=$D$4)),"Compliant","Non-Compliant")</f>
        <v>Non-Compliant</v>
      </c>
      <c r="B192" s="97" t="s">
        <v>250</v>
      </c>
      <c r="C192" s="97" t="s">
        <v>251</v>
      </c>
      <c r="D192" s="98">
        <v>1.4</v>
      </c>
      <c r="E192" s="99">
        <v>40</v>
      </c>
      <c r="F192" s="89">
        <v>1</v>
      </c>
      <c r="G192" s="99">
        <v>190</v>
      </c>
      <c r="H192" s="99">
        <v>13</v>
      </c>
      <c r="I192" s="99">
        <v>110</v>
      </c>
      <c r="J192" s="100">
        <v>1.5</v>
      </c>
      <c r="K192" s="99">
        <v>0</v>
      </c>
      <c r="L192" s="99">
        <v>20</v>
      </c>
      <c r="M192" s="99">
        <v>12</v>
      </c>
      <c r="N192" s="90">
        <f>F192*G192</f>
        <v>190</v>
      </c>
      <c r="O192" s="90">
        <f>F192*H192</f>
        <v>13</v>
      </c>
      <c r="P192" s="91">
        <f>(I192*F192)/N192</f>
        <v>0.57894736842105265</v>
      </c>
      <c r="Q192" s="92">
        <f>F192*J192</f>
        <v>1.5</v>
      </c>
      <c r="R192" s="91">
        <f>(Q192*9)/N192</f>
        <v>7.1052631578947367E-2</v>
      </c>
      <c r="S192" s="92">
        <f>F192*K192</f>
        <v>0</v>
      </c>
      <c r="T192" s="90">
        <f>L192*F192</f>
        <v>20</v>
      </c>
      <c r="U192" s="90">
        <f>M192*F192</f>
        <v>12</v>
      </c>
      <c r="V192" s="93">
        <f>(U192*4)/N192</f>
        <v>0.25263157894736843</v>
      </c>
      <c r="W192" s="94">
        <f>U192/E192</f>
        <v>0.3</v>
      </c>
      <c r="X192" s="95">
        <f>IF($D$3="Calories",N192,"")</f>
        <v>190</v>
      </c>
      <c r="Y192" s="95">
        <f>IF($F$3="Grams",O192,IF($F$3="% Calories",P192,""))</f>
        <v>13</v>
      </c>
      <c r="Z192" s="95" t="str">
        <f>IF($G$3="Grams",K192,"")</f>
        <v/>
      </c>
      <c r="AA192" s="95">
        <f>IF($H$3="Grams",Q192,IF($H$3="% Calories",R192,""))</f>
        <v>1.5</v>
      </c>
      <c r="AB192" s="95" t="str">
        <f>IF($I$3="Milligrams",T192,"")</f>
        <v/>
      </c>
      <c r="AC192" s="95">
        <f>IF($E$3="Grams",U192, IF($E$3="% Calories", V192, IF($E$3="% Weight",W192, "")))</f>
        <v>12</v>
      </c>
      <c r="AD192" s="101">
        <v>1</v>
      </c>
      <c r="AE192" s="66"/>
      <c r="AF192" s="66"/>
    </row>
    <row r="193" spans="1:32" hidden="1">
      <c r="A193" s="87" t="str">
        <f>IF(AND((AC193&lt;=$E$4),(AB193&lt;=$I$4),(AA193&lt;=$H$4),(Z193&lt;=$G$4),(Y193&lt;=$F$4),(X193&lt;=$D$4)),"Compliant","Non-Compliant")</f>
        <v>Non-Compliant</v>
      </c>
      <c r="B193" s="97" t="s">
        <v>250</v>
      </c>
      <c r="C193" s="97" t="s">
        <v>252</v>
      </c>
      <c r="D193" s="98">
        <v>1.4</v>
      </c>
      <c r="E193" s="99">
        <v>40</v>
      </c>
      <c r="F193" s="89">
        <v>1</v>
      </c>
      <c r="G193" s="99">
        <v>180</v>
      </c>
      <c r="H193" s="99">
        <v>16</v>
      </c>
      <c r="I193" s="99">
        <v>100</v>
      </c>
      <c r="J193" s="99">
        <v>2</v>
      </c>
      <c r="K193" s="99">
        <v>0</v>
      </c>
      <c r="L193" s="99">
        <v>10</v>
      </c>
      <c r="M193" s="99">
        <v>5</v>
      </c>
      <c r="N193" s="90">
        <f>F193*G193</f>
        <v>180</v>
      </c>
      <c r="O193" s="90">
        <f>F193*H193</f>
        <v>16</v>
      </c>
      <c r="P193" s="91">
        <f>(I193*F193)/N193</f>
        <v>0.55555555555555558</v>
      </c>
      <c r="Q193" s="92">
        <f>F193*J193</f>
        <v>2</v>
      </c>
      <c r="R193" s="91">
        <f>(Q193*9)/N193</f>
        <v>0.1</v>
      </c>
      <c r="S193" s="92">
        <f>F193*K193</f>
        <v>0</v>
      </c>
      <c r="T193" s="90">
        <f>L193*F193</f>
        <v>10</v>
      </c>
      <c r="U193" s="90">
        <f>M193*F193</f>
        <v>5</v>
      </c>
      <c r="V193" s="93">
        <f>(U193*4)/N193</f>
        <v>0.1111111111111111</v>
      </c>
      <c r="W193" s="94">
        <f>U193/E193</f>
        <v>0.125</v>
      </c>
      <c r="X193" s="95">
        <f>IF($D$3="Calories",N193,"")</f>
        <v>180</v>
      </c>
      <c r="Y193" s="95">
        <f>IF($F$3="Grams",O193,IF($F$3="% Calories",P193,""))</f>
        <v>16</v>
      </c>
      <c r="Z193" s="95" t="str">
        <f>IF($G$3="Grams",K193,"")</f>
        <v/>
      </c>
      <c r="AA193" s="95">
        <f>IF($H$3="Grams",Q193,IF($H$3="% Calories",R193,""))</f>
        <v>2</v>
      </c>
      <c r="AB193" s="95" t="str">
        <f>IF($I$3="Milligrams",T193,"")</f>
        <v/>
      </c>
      <c r="AC193" s="95">
        <f>IF($E$3="Grams",U193, IF($E$3="% Calories", V193, IF($E$3="% Weight",W193, "")))</f>
        <v>5</v>
      </c>
      <c r="AD193" s="101">
        <v>1</v>
      </c>
      <c r="AE193" s="66"/>
      <c r="AF193" s="66"/>
    </row>
    <row r="194" spans="1:32" hidden="1">
      <c r="A194" s="87" t="str">
        <f>IF(AND((AC194&lt;=$E$4),(AB194&lt;=$I$4),(AA194&lt;=$H$4),(Z194&lt;=$G$4),(Y194&lt;=$F$4),(X194&lt;=$D$4)),"Compliant","Non-Compliant")</f>
        <v>Non-Compliant</v>
      </c>
      <c r="B194" s="97" t="s">
        <v>250</v>
      </c>
      <c r="C194" s="97" t="s">
        <v>253</v>
      </c>
      <c r="D194" s="98">
        <v>1.4</v>
      </c>
      <c r="E194" s="99">
        <v>40</v>
      </c>
      <c r="F194" s="89">
        <v>1</v>
      </c>
      <c r="G194" s="99">
        <v>210</v>
      </c>
      <c r="H194" s="99">
        <v>12</v>
      </c>
      <c r="I194" s="99">
        <v>110</v>
      </c>
      <c r="J194" s="100">
        <v>3.5</v>
      </c>
      <c r="K194" s="99">
        <v>0</v>
      </c>
      <c r="L194" s="99">
        <v>20</v>
      </c>
      <c r="M194" s="99">
        <v>17</v>
      </c>
      <c r="N194" s="90">
        <f>F194*G194</f>
        <v>210</v>
      </c>
      <c r="O194" s="90">
        <f>F194*H194</f>
        <v>12</v>
      </c>
      <c r="P194" s="91">
        <f>(I194*F194)/N194</f>
        <v>0.52380952380952384</v>
      </c>
      <c r="Q194" s="92">
        <f>F194*J194</f>
        <v>3.5</v>
      </c>
      <c r="R194" s="91">
        <f>(Q194*9)/N194</f>
        <v>0.15</v>
      </c>
      <c r="S194" s="92">
        <f>F194*K194</f>
        <v>0</v>
      </c>
      <c r="T194" s="90">
        <f>L194*F194</f>
        <v>20</v>
      </c>
      <c r="U194" s="90">
        <f>M194*F194</f>
        <v>17</v>
      </c>
      <c r="V194" s="93">
        <f>(U194*4)/N194</f>
        <v>0.32380952380952382</v>
      </c>
      <c r="W194" s="94">
        <f>U194/E194</f>
        <v>0.42499999999999999</v>
      </c>
      <c r="X194" s="95">
        <f>IF($D$3="Calories",N194,"")</f>
        <v>210</v>
      </c>
      <c r="Y194" s="95">
        <f>IF($F$3="Grams",O194,IF($F$3="% Calories",P194,""))</f>
        <v>12</v>
      </c>
      <c r="Z194" s="95" t="str">
        <f>IF($G$3="Grams",K194,"")</f>
        <v/>
      </c>
      <c r="AA194" s="95">
        <f>IF($H$3="Grams",Q194,IF($H$3="% Calories",R194,""))</f>
        <v>3.5</v>
      </c>
      <c r="AB194" s="95" t="str">
        <f>IF($I$3="Milligrams",T194,"")</f>
        <v/>
      </c>
      <c r="AC194" s="95">
        <f>IF($E$3="Grams",U194, IF($E$3="% Calories", V194, IF($E$3="% Weight",W194, "")))</f>
        <v>17</v>
      </c>
      <c r="AD194" s="101">
        <v>1</v>
      </c>
      <c r="AE194" s="66"/>
      <c r="AF194" s="66"/>
    </row>
    <row r="195" spans="1:32" hidden="1">
      <c r="A195" s="87" t="str">
        <f>IF(AND((AC195&lt;=$E$4),(AB195&lt;=$I$4),(AA195&lt;=$H$4),(Z195&lt;=$G$4),(Y195&lt;=$F$4),(X195&lt;=$D$4)),"Compliant","Non-Compliant")</f>
        <v>Non-Compliant</v>
      </c>
      <c r="B195" s="97" t="s">
        <v>250</v>
      </c>
      <c r="C195" s="97" t="s">
        <v>254</v>
      </c>
      <c r="D195" s="98">
        <v>1.4</v>
      </c>
      <c r="E195" s="99">
        <v>40</v>
      </c>
      <c r="F195" s="89">
        <v>1</v>
      </c>
      <c r="G195" s="99">
        <v>210</v>
      </c>
      <c r="H195" s="99">
        <v>11</v>
      </c>
      <c r="I195" s="99">
        <v>150</v>
      </c>
      <c r="J195" s="100">
        <v>1.5</v>
      </c>
      <c r="K195" s="99">
        <v>0</v>
      </c>
      <c r="L195" s="99">
        <v>15</v>
      </c>
      <c r="M195" s="99">
        <v>11</v>
      </c>
      <c r="N195" s="90">
        <f>F195*G195</f>
        <v>210</v>
      </c>
      <c r="O195" s="90">
        <f>F195*H195</f>
        <v>11</v>
      </c>
      <c r="P195" s="91">
        <f>(I195*F195)/N195</f>
        <v>0.7142857142857143</v>
      </c>
      <c r="Q195" s="92">
        <f>F195*J195</f>
        <v>1.5</v>
      </c>
      <c r="R195" s="91">
        <f>(Q195*9)/N195</f>
        <v>6.4285714285714279E-2</v>
      </c>
      <c r="S195" s="92">
        <f>F195*K195</f>
        <v>0</v>
      </c>
      <c r="T195" s="90">
        <f>L195*F195</f>
        <v>15</v>
      </c>
      <c r="U195" s="90">
        <f>M195*F195</f>
        <v>11</v>
      </c>
      <c r="V195" s="93">
        <f>(U195*4)/N195</f>
        <v>0.20952380952380953</v>
      </c>
      <c r="W195" s="94">
        <f>U195/E195</f>
        <v>0.27500000000000002</v>
      </c>
      <c r="X195" s="95">
        <f>IF($D$3="Calories",N195,"")</f>
        <v>210</v>
      </c>
      <c r="Y195" s="95">
        <f>IF($F$3="Grams",O195,IF($F$3="% Calories",P195,""))</f>
        <v>11</v>
      </c>
      <c r="Z195" s="95" t="str">
        <f>IF($G$3="Grams",K195,"")</f>
        <v/>
      </c>
      <c r="AA195" s="95">
        <f>IF($H$3="Grams",Q195,IF($H$3="% Calories",R195,""))</f>
        <v>1.5</v>
      </c>
      <c r="AB195" s="95" t="str">
        <f>IF($I$3="Milligrams",T195,"")</f>
        <v/>
      </c>
      <c r="AC195" s="95">
        <f>IF($E$3="Grams",U195, IF($E$3="% Calories", V195, IF($E$3="% Weight",W195, "")))</f>
        <v>11</v>
      </c>
      <c r="AD195" s="101">
        <v>1</v>
      </c>
      <c r="AE195" s="66"/>
      <c r="AF195" s="66"/>
    </row>
    <row r="196" spans="1:32" hidden="1">
      <c r="A196" s="87" t="str">
        <f>IF(AND((AC196&lt;=$E$4),(AB196&lt;=$I$4),(AA196&lt;=$H$4),(Z196&lt;=$G$4),(Y196&lt;=$F$4),(X196&lt;=$D$4)),"Compliant","Non-Compliant")</f>
        <v>Non-Compliant</v>
      </c>
      <c r="B196" s="88" t="s">
        <v>255</v>
      </c>
      <c r="C196" s="88" t="s">
        <v>256</v>
      </c>
      <c r="D196" s="88"/>
      <c r="E196" s="88">
        <v>42.5</v>
      </c>
      <c r="F196" s="89">
        <v>1</v>
      </c>
      <c r="G196" s="88">
        <v>200</v>
      </c>
      <c r="H196" s="88">
        <v>9</v>
      </c>
      <c r="I196" s="88">
        <v>80</v>
      </c>
      <c r="J196" s="88">
        <v>3</v>
      </c>
      <c r="K196" s="88">
        <v>0</v>
      </c>
      <c r="L196" s="88">
        <v>290</v>
      </c>
      <c r="M196" s="88">
        <v>5</v>
      </c>
      <c r="N196" s="90">
        <f>F196*G196</f>
        <v>200</v>
      </c>
      <c r="O196" s="90">
        <f>F196*H196</f>
        <v>9</v>
      </c>
      <c r="P196" s="91">
        <f>(I196*F196)/N196</f>
        <v>0.4</v>
      </c>
      <c r="Q196" s="92">
        <f>F196*J196</f>
        <v>3</v>
      </c>
      <c r="R196" s="91">
        <f>(Q196*9)/N196</f>
        <v>0.13500000000000001</v>
      </c>
      <c r="S196" s="92">
        <f>F196*K196</f>
        <v>0</v>
      </c>
      <c r="T196" s="90">
        <f>L196*F196</f>
        <v>290</v>
      </c>
      <c r="U196" s="90">
        <f>M196*F196</f>
        <v>5</v>
      </c>
      <c r="V196" s="93">
        <f>(U196*4)/N196</f>
        <v>0.1</v>
      </c>
      <c r="W196" s="94">
        <f>U196/E196</f>
        <v>0.11764705882352941</v>
      </c>
      <c r="X196" s="95">
        <f>IF($D$3="Calories",N196,"")</f>
        <v>200</v>
      </c>
      <c r="Y196" s="95">
        <f>IF($F$3="Grams",O196,IF($F$3="% Calories",P196,""))</f>
        <v>9</v>
      </c>
      <c r="Z196" s="95" t="str">
        <f>IF($G$3="Grams",K196,"")</f>
        <v/>
      </c>
      <c r="AA196" s="95">
        <f>IF($H$3="Grams",Q196,IF($H$3="% Calories",R196,""))</f>
        <v>3</v>
      </c>
      <c r="AB196" s="95" t="str">
        <f>IF($I$3="Milligrams",T196,"")</f>
        <v/>
      </c>
      <c r="AC196" s="95">
        <f>IF($E$3="Grams",U196, IF($E$3="% Calories", V196, IF($E$3="% Weight",W196, "")))</f>
        <v>5</v>
      </c>
      <c r="AD196" s="96">
        <v>1</v>
      </c>
      <c r="AE196" s="66"/>
      <c r="AF196" s="66"/>
    </row>
    <row r="197" spans="1:32" hidden="1">
      <c r="A197" s="87" t="str">
        <f>IF(AND((AC197&lt;=$E$4),(AB197&lt;=$I$4),(AA197&lt;=$H$4),(Z197&lt;=$G$4),(Y197&lt;=$F$4),(X197&lt;=$D$4)),"Compliant","Non-Compliant")</f>
        <v>Non-Compliant</v>
      </c>
      <c r="B197" s="88" t="s">
        <v>255</v>
      </c>
      <c r="C197" s="88" t="s">
        <v>257</v>
      </c>
      <c r="D197" s="88"/>
      <c r="E197" s="88">
        <v>39</v>
      </c>
      <c r="F197" s="89">
        <v>1</v>
      </c>
      <c r="G197" s="88">
        <v>200</v>
      </c>
      <c r="H197" s="88">
        <v>10</v>
      </c>
      <c r="I197" s="88">
        <v>90</v>
      </c>
      <c r="J197" s="88">
        <v>3</v>
      </c>
      <c r="K197" s="88">
        <v>0</v>
      </c>
      <c r="L197" s="88">
        <v>280</v>
      </c>
      <c r="M197" s="88">
        <v>5</v>
      </c>
      <c r="N197" s="90">
        <f>F197*G197</f>
        <v>200</v>
      </c>
      <c r="O197" s="90">
        <f>F197*H197</f>
        <v>10</v>
      </c>
      <c r="P197" s="91">
        <f>(I197*F197)/N197</f>
        <v>0.45</v>
      </c>
      <c r="Q197" s="92">
        <f>F197*J197</f>
        <v>3</v>
      </c>
      <c r="R197" s="91">
        <f>(Q197*9)/N197</f>
        <v>0.13500000000000001</v>
      </c>
      <c r="S197" s="92">
        <f>F197*K197</f>
        <v>0</v>
      </c>
      <c r="T197" s="90">
        <f>L197*F197</f>
        <v>280</v>
      </c>
      <c r="U197" s="90">
        <f>M197*F197</f>
        <v>5</v>
      </c>
      <c r="V197" s="93">
        <f>(U197*4)/N197</f>
        <v>0.1</v>
      </c>
      <c r="W197" s="94">
        <f>U197/E197</f>
        <v>0.12820512820512819</v>
      </c>
      <c r="X197" s="95">
        <f>IF($D$3="Calories",N197,"")</f>
        <v>200</v>
      </c>
      <c r="Y197" s="95">
        <f>IF($F$3="Grams",O197,IF($F$3="% Calories",P197,""))</f>
        <v>10</v>
      </c>
      <c r="Z197" s="95" t="str">
        <f>IF($G$3="Grams",K197,"")</f>
        <v/>
      </c>
      <c r="AA197" s="95">
        <f>IF($H$3="Grams",Q197,IF($H$3="% Calories",R197,""))</f>
        <v>3</v>
      </c>
      <c r="AB197" s="95" t="str">
        <f>IF($I$3="Milligrams",T197,"")</f>
        <v/>
      </c>
      <c r="AC197" s="95">
        <f>IF($E$3="Grams",U197, IF($E$3="% Calories", V197, IF($E$3="% Weight",W197, "")))</f>
        <v>5</v>
      </c>
      <c r="AD197" s="96">
        <v>1</v>
      </c>
      <c r="AE197" s="66"/>
      <c r="AF197" s="66"/>
    </row>
    <row r="198" spans="1:32" hidden="1">
      <c r="A198" s="87" t="str">
        <f>IF(AND((AC198&lt;=$E$4),(AB198&lt;=$I$4),(AA198&lt;=$H$4),(Z198&lt;=$G$4),(Y198&lt;=$F$4),(X198&lt;=$D$4)),"Compliant","Non-Compliant")</f>
        <v>Non-Compliant</v>
      </c>
      <c r="B198" s="88" t="s">
        <v>255</v>
      </c>
      <c r="C198" s="88" t="s">
        <v>258</v>
      </c>
      <c r="D198" s="88"/>
      <c r="E198" s="88">
        <v>39</v>
      </c>
      <c r="F198" s="89">
        <v>1</v>
      </c>
      <c r="G198" s="88">
        <v>190</v>
      </c>
      <c r="H198" s="88">
        <v>9</v>
      </c>
      <c r="I198" s="88">
        <v>80</v>
      </c>
      <c r="J198" s="88">
        <v>3</v>
      </c>
      <c r="K198" s="88">
        <v>0</v>
      </c>
      <c r="L198" s="88">
        <v>270</v>
      </c>
      <c r="M198" s="88">
        <v>5</v>
      </c>
      <c r="N198" s="90">
        <f>F198*G198</f>
        <v>190</v>
      </c>
      <c r="O198" s="90">
        <f>F198*H198</f>
        <v>9</v>
      </c>
      <c r="P198" s="91">
        <f>(I198*F198)/N198</f>
        <v>0.42105263157894735</v>
      </c>
      <c r="Q198" s="92">
        <f>F198*J198</f>
        <v>3</v>
      </c>
      <c r="R198" s="91">
        <f>(Q198*9)/N198</f>
        <v>0.14210526315789473</v>
      </c>
      <c r="S198" s="92">
        <f>F198*K198</f>
        <v>0</v>
      </c>
      <c r="T198" s="90">
        <f>L198*F198</f>
        <v>270</v>
      </c>
      <c r="U198" s="90">
        <f>M198*F198</f>
        <v>5</v>
      </c>
      <c r="V198" s="93">
        <f>(U198*4)/N198</f>
        <v>0.10526315789473684</v>
      </c>
      <c r="W198" s="94">
        <f>U198/E198</f>
        <v>0.12820512820512819</v>
      </c>
      <c r="X198" s="95">
        <f>IF($D$3="Calories",N198,"")</f>
        <v>190</v>
      </c>
      <c r="Y198" s="95">
        <f>IF($F$3="Grams",O198,IF($F$3="% Calories",P198,""))</f>
        <v>9</v>
      </c>
      <c r="Z198" s="95" t="str">
        <f>IF($G$3="Grams",K198,"")</f>
        <v/>
      </c>
      <c r="AA198" s="95">
        <f>IF($H$3="Grams",Q198,IF($H$3="% Calories",R198,""))</f>
        <v>3</v>
      </c>
      <c r="AB198" s="95" t="str">
        <f>IF($I$3="Milligrams",T198,"")</f>
        <v/>
      </c>
      <c r="AC198" s="95">
        <f>IF($E$3="Grams",U198, IF($E$3="% Calories", V198, IF($E$3="% Weight",W198, "")))</f>
        <v>5</v>
      </c>
      <c r="AD198" s="96">
        <v>1</v>
      </c>
      <c r="AE198" s="66"/>
      <c r="AF198" s="66"/>
    </row>
    <row r="199" spans="1:32" hidden="1">
      <c r="A199" s="87" t="str">
        <f>IF(AND((AC199&lt;=$E$4),(AB199&lt;=$I$4),(AA199&lt;=$H$4),(Z199&lt;=$G$4),(Y199&lt;=$F$4),(X199&lt;=$D$4)),"Compliant","Non-Compliant")</f>
        <v>Non-Compliant</v>
      </c>
      <c r="B199" s="88" t="s">
        <v>255</v>
      </c>
      <c r="C199" s="88" t="s">
        <v>259</v>
      </c>
      <c r="D199" s="88"/>
      <c r="E199" s="88">
        <v>39</v>
      </c>
      <c r="F199" s="89">
        <v>1</v>
      </c>
      <c r="G199" s="88">
        <v>190</v>
      </c>
      <c r="H199" s="88">
        <v>9</v>
      </c>
      <c r="I199" s="88">
        <v>80</v>
      </c>
      <c r="J199" s="88">
        <v>2</v>
      </c>
      <c r="K199" s="88">
        <v>0</v>
      </c>
      <c r="L199" s="88">
        <v>300</v>
      </c>
      <c r="M199" s="88">
        <v>5</v>
      </c>
      <c r="N199" s="90">
        <f>F199*G199</f>
        <v>190</v>
      </c>
      <c r="O199" s="90">
        <f>F199*H199</f>
        <v>9</v>
      </c>
      <c r="P199" s="91">
        <f>(I199*F199)/N199</f>
        <v>0.42105263157894735</v>
      </c>
      <c r="Q199" s="92">
        <f>F199*J199</f>
        <v>2</v>
      </c>
      <c r="R199" s="91">
        <f>(Q199*9)/N199</f>
        <v>9.4736842105263161E-2</v>
      </c>
      <c r="S199" s="92">
        <f>F199*K199</f>
        <v>0</v>
      </c>
      <c r="T199" s="90">
        <f>L199*F199</f>
        <v>300</v>
      </c>
      <c r="U199" s="90">
        <f>M199*F199</f>
        <v>5</v>
      </c>
      <c r="V199" s="93">
        <f>(U199*4)/N199</f>
        <v>0.10526315789473684</v>
      </c>
      <c r="W199" s="94">
        <f>U199/E199</f>
        <v>0.12820512820512819</v>
      </c>
      <c r="X199" s="95">
        <f>IF($D$3="Calories",N199,"")</f>
        <v>190</v>
      </c>
      <c r="Y199" s="95">
        <f>IF($F$3="Grams",O199,IF($F$3="% Calories",P199,""))</f>
        <v>9</v>
      </c>
      <c r="Z199" s="95" t="str">
        <f>IF($G$3="Grams",K199,"")</f>
        <v/>
      </c>
      <c r="AA199" s="95">
        <f>IF($H$3="Grams",Q199,IF($H$3="% Calories",R199,""))</f>
        <v>2</v>
      </c>
      <c r="AB199" s="95" t="str">
        <f>IF($I$3="Milligrams",T199,"")</f>
        <v/>
      </c>
      <c r="AC199" s="95">
        <f>IF($E$3="Grams",U199, IF($E$3="% Calories", V199, IF($E$3="% Weight",W199, "")))</f>
        <v>5</v>
      </c>
      <c r="AD199" s="96">
        <v>1</v>
      </c>
      <c r="AE199" s="66"/>
      <c r="AF199" s="66"/>
    </row>
    <row r="200" spans="1:32" hidden="1">
      <c r="A200" s="87" t="str">
        <f>IF(AND((AC200&lt;=$E$4),(AB200&lt;=$I$4),(AA200&lt;=$H$4),(Z200&lt;=$G$4),(Y200&lt;=$F$4),(X200&lt;=$D$4)),"Compliant","Non-Compliant")</f>
        <v>Non-Compliant</v>
      </c>
      <c r="B200" s="88" t="s">
        <v>255</v>
      </c>
      <c r="C200" s="88" t="s">
        <v>260</v>
      </c>
      <c r="D200" s="88"/>
      <c r="E200" s="88">
        <v>39</v>
      </c>
      <c r="F200" s="89">
        <v>1</v>
      </c>
      <c r="G200" s="88">
        <v>190</v>
      </c>
      <c r="H200" s="88">
        <v>9</v>
      </c>
      <c r="I200" s="88">
        <v>80</v>
      </c>
      <c r="J200" s="88">
        <v>3</v>
      </c>
      <c r="K200" s="88">
        <v>0</v>
      </c>
      <c r="L200" s="88">
        <v>260</v>
      </c>
      <c r="M200" s="88">
        <v>5</v>
      </c>
      <c r="N200" s="90">
        <f>F200*G200</f>
        <v>190</v>
      </c>
      <c r="O200" s="90">
        <f>F200*H200</f>
        <v>9</v>
      </c>
      <c r="P200" s="91">
        <f>(I200*F200)/N200</f>
        <v>0.42105263157894735</v>
      </c>
      <c r="Q200" s="92">
        <f>F200*J200</f>
        <v>3</v>
      </c>
      <c r="R200" s="91">
        <f>(Q200*9)/N200</f>
        <v>0.14210526315789473</v>
      </c>
      <c r="S200" s="92">
        <f>F200*K200</f>
        <v>0</v>
      </c>
      <c r="T200" s="90">
        <f>L200*F200</f>
        <v>260</v>
      </c>
      <c r="U200" s="90">
        <f>M200*F200</f>
        <v>5</v>
      </c>
      <c r="V200" s="93">
        <f>(U200*4)/N200</f>
        <v>0.10526315789473684</v>
      </c>
      <c r="W200" s="94">
        <f>U200/E200</f>
        <v>0.12820512820512819</v>
      </c>
      <c r="X200" s="95">
        <f>IF($D$3="Calories",N200,"")</f>
        <v>190</v>
      </c>
      <c r="Y200" s="95">
        <f>IF($F$3="Grams",O200,IF($F$3="% Calories",P200,""))</f>
        <v>9</v>
      </c>
      <c r="Z200" s="95" t="str">
        <f>IF($G$3="Grams",K200,"")</f>
        <v/>
      </c>
      <c r="AA200" s="95">
        <f>IF($H$3="Grams",Q200,IF($H$3="% Calories",R200,""))</f>
        <v>3</v>
      </c>
      <c r="AB200" s="95" t="str">
        <f>IF($I$3="Milligrams",T200,"")</f>
        <v/>
      </c>
      <c r="AC200" s="95">
        <f>IF($E$3="Grams",U200, IF($E$3="% Calories", V200, IF($E$3="% Weight",W200, "")))</f>
        <v>5</v>
      </c>
      <c r="AD200" s="96">
        <v>1</v>
      </c>
      <c r="AE200" s="66"/>
      <c r="AF200" s="66"/>
    </row>
    <row r="201" spans="1:32" hidden="1">
      <c r="A201" s="87" t="str">
        <f>IF(AND((AC201&lt;=$E$4),(AB201&lt;=$I$4),(AA201&lt;=$H$4),(Z201&lt;=$G$4),(Y201&lt;=$F$4),(X201&lt;=$D$4)),"Compliant","Non-Compliant")</f>
        <v>Non-Compliant</v>
      </c>
      <c r="B201" s="88" t="s">
        <v>255</v>
      </c>
      <c r="C201" s="88" t="s">
        <v>261</v>
      </c>
      <c r="D201" s="88"/>
      <c r="E201" s="88">
        <v>35</v>
      </c>
      <c r="F201" s="89">
        <v>1</v>
      </c>
      <c r="G201" s="88">
        <v>180</v>
      </c>
      <c r="H201" s="88">
        <v>8</v>
      </c>
      <c r="I201" s="88">
        <v>80</v>
      </c>
      <c r="J201" s="88">
        <v>2</v>
      </c>
      <c r="K201" s="88">
        <v>0</v>
      </c>
      <c r="L201" s="88">
        <v>210</v>
      </c>
      <c r="M201" s="88">
        <v>3</v>
      </c>
      <c r="N201" s="90">
        <f>F201*G201</f>
        <v>180</v>
      </c>
      <c r="O201" s="90">
        <f>F201*H201</f>
        <v>8</v>
      </c>
      <c r="P201" s="91">
        <f>(I201*F201)/N201</f>
        <v>0.44444444444444442</v>
      </c>
      <c r="Q201" s="92">
        <f>F201*J201</f>
        <v>2</v>
      </c>
      <c r="R201" s="91">
        <f>(Q201*9)/N201</f>
        <v>0.1</v>
      </c>
      <c r="S201" s="92">
        <f>F201*K201</f>
        <v>0</v>
      </c>
      <c r="T201" s="90">
        <f>L201*F201</f>
        <v>210</v>
      </c>
      <c r="U201" s="90">
        <f>M201*F201</f>
        <v>3</v>
      </c>
      <c r="V201" s="93">
        <f>(U201*4)/N201</f>
        <v>6.6666666666666666E-2</v>
      </c>
      <c r="W201" s="94">
        <f>U201/E201</f>
        <v>8.5714285714285715E-2</v>
      </c>
      <c r="X201" s="95">
        <f>IF($D$3="Calories",N201,"")</f>
        <v>180</v>
      </c>
      <c r="Y201" s="95">
        <f>IF($F$3="Grams",O201,IF($F$3="% Calories",P201,""))</f>
        <v>8</v>
      </c>
      <c r="Z201" s="95" t="str">
        <f>IF($G$3="Grams",K201,"")</f>
        <v/>
      </c>
      <c r="AA201" s="95">
        <f>IF($H$3="Grams",Q201,IF($H$3="% Calories",R201,""))</f>
        <v>2</v>
      </c>
      <c r="AB201" s="95" t="str">
        <f>IF($I$3="Milligrams",T201,"")</f>
        <v/>
      </c>
      <c r="AC201" s="95">
        <f>IF($E$3="Grams",U201, IF($E$3="% Calories", V201, IF($E$3="% Weight",W201, "")))</f>
        <v>3</v>
      </c>
      <c r="AD201" s="96">
        <v>1</v>
      </c>
      <c r="AE201" s="66"/>
      <c r="AF201" s="66"/>
    </row>
    <row r="202" spans="1:32" hidden="1">
      <c r="A202" s="87" t="str">
        <f>IF(AND((AC202&lt;=$E$4),(AB202&lt;=$I$4),(AA202&lt;=$H$4),(Z202&lt;=$G$4),(Y202&lt;=$F$4),(X202&lt;=$D$4)),"Compliant","Non-Compliant")</f>
        <v>Non-Compliant</v>
      </c>
      <c r="B202" s="88" t="s">
        <v>255</v>
      </c>
      <c r="C202" s="88" t="s">
        <v>262</v>
      </c>
      <c r="D202" s="88"/>
      <c r="E202" s="88">
        <v>39</v>
      </c>
      <c r="F202" s="89">
        <v>1</v>
      </c>
      <c r="G202" s="88">
        <v>190</v>
      </c>
      <c r="H202" s="88">
        <v>9</v>
      </c>
      <c r="I202" s="88">
        <v>90</v>
      </c>
      <c r="J202" s="88">
        <v>3.5</v>
      </c>
      <c r="K202" s="88">
        <v>0</v>
      </c>
      <c r="L202" s="88">
        <v>280</v>
      </c>
      <c r="M202" s="88">
        <v>4</v>
      </c>
      <c r="N202" s="90">
        <f>F202*G202</f>
        <v>190</v>
      </c>
      <c r="O202" s="90">
        <f>F202*H202</f>
        <v>9</v>
      </c>
      <c r="P202" s="91">
        <f>(I202*F202)/N202</f>
        <v>0.47368421052631576</v>
      </c>
      <c r="Q202" s="92">
        <f>F202*J202</f>
        <v>3.5</v>
      </c>
      <c r="R202" s="91">
        <f>(Q202*9)/N202</f>
        <v>0.16578947368421051</v>
      </c>
      <c r="S202" s="92">
        <f>F202*K202</f>
        <v>0</v>
      </c>
      <c r="T202" s="90">
        <f>L202*F202</f>
        <v>280</v>
      </c>
      <c r="U202" s="90">
        <f>M202*F202</f>
        <v>4</v>
      </c>
      <c r="V202" s="93">
        <f>(U202*4)/N202</f>
        <v>8.4210526315789472E-2</v>
      </c>
      <c r="W202" s="94">
        <f>U202/E202</f>
        <v>0.10256410256410256</v>
      </c>
      <c r="X202" s="95">
        <f>IF($D$3="Calories",N202,"")</f>
        <v>190</v>
      </c>
      <c r="Y202" s="95">
        <f>IF($F$3="Grams",O202,IF($F$3="% Calories",P202,""))</f>
        <v>9</v>
      </c>
      <c r="Z202" s="95" t="str">
        <f>IF($G$3="Grams",K202,"")</f>
        <v/>
      </c>
      <c r="AA202" s="95">
        <f>IF($H$3="Grams",Q202,IF($H$3="% Calories",R202,""))</f>
        <v>3.5</v>
      </c>
      <c r="AB202" s="95" t="str">
        <f>IF($I$3="Milligrams",T202,"")</f>
        <v/>
      </c>
      <c r="AC202" s="95">
        <f>IF($E$3="Grams",U202, IF($E$3="% Calories", V202, IF($E$3="% Weight",W202, "")))</f>
        <v>4</v>
      </c>
      <c r="AD202" s="96">
        <v>1</v>
      </c>
      <c r="AE202" s="66"/>
      <c r="AF202" s="66"/>
    </row>
    <row r="203" spans="1:32">
      <c r="A203" s="87" t="str">
        <f>IF(AND((AC203&lt;=$E$4),(AB203&lt;=$I$4),(AA203&lt;=$H$4),(Z203&lt;=$G$4),(Y203&lt;=$F$4),(X203&lt;=$D$4)),"Compliant","Non-Compliant")</f>
        <v>Compliant</v>
      </c>
      <c r="B203" s="88" t="s">
        <v>255</v>
      </c>
      <c r="C203" s="88" t="s">
        <v>263</v>
      </c>
      <c r="D203" s="88"/>
      <c r="E203" s="88">
        <v>39</v>
      </c>
      <c r="F203" s="89">
        <v>1</v>
      </c>
      <c r="G203" s="88">
        <v>190</v>
      </c>
      <c r="H203" s="88">
        <v>7</v>
      </c>
      <c r="I203" s="88">
        <v>90</v>
      </c>
      <c r="J203" s="88">
        <v>1.5</v>
      </c>
      <c r="K203" s="88">
        <v>0</v>
      </c>
      <c r="L203" s="88">
        <v>220</v>
      </c>
      <c r="M203" s="88">
        <v>4</v>
      </c>
      <c r="N203" s="90">
        <f>F203*G203</f>
        <v>190</v>
      </c>
      <c r="O203" s="90">
        <f>F203*H203</f>
        <v>7</v>
      </c>
      <c r="P203" s="91">
        <f>(I203*F203)/N203</f>
        <v>0.47368421052631576</v>
      </c>
      <c r="Q203" s="92">
        <f>F203*J203</f>
        <v>1.5</v>
      </c>
      <c r="R203" s="91">
        <f>(Q203*9)/N203</f>
        <v>7.1052631578947367E-2</v>
      </c>
      <c r="S203" s="92">
        <f>F203*K203</f>
        <v>0</v>
      </c>
      <c r="T203" s="90">
        <f>L203*F203</f>
        <v>220</v>
      </c>
      <c r="U203" s="90">
        <f>M203*F203</f>
        <v>4</v>
      </c>
      <c r="V203" s="93">
        <f>(U203*4)/N203</f>
        <v>8.4210526315789472E-2</v>
      </c>
      <c r="W203" s="94">
        <f>U203/E203</f>
        <v>0.10256410256410256</v>
      </c>
      <c r="X203" s="95">
        <f>IF($D$3="Calories",N203,"")</f>
        <v>190</v>
      </c>
      <c r="Y203" s="95">
        <f>IF($F$3="Grams",O203,IF($F$3="% Calories",P203,""))</f>
        <v>7</v>
      </c>
      <c r="Z203" s="95" t="str">
        <f>IF($G$3="Grams",K203,"")</f>
        <v/>
      </c>
      <c r="AA203" s="95">
        <f>IF($H$3="Grams",Q203,IF($H$3="% Calories",R203,""))</f>
        <v>1.5</v>
      </c>
      <c r="AB203" s="95" t="str">
        <f>IF($I$3="Milligrams",T203,"")</f>
        <v/>
      </c>
      <c r="AC203" s="95">
        <f>IF($E$3="Grams",U203, IF($E$3="% Calories", V203, IF($E$3="% Weight",W203, "")))</f>
        <v>4</v>
      </c>
      <c r="AD203" s="96">
        <v>1</v>
      </c>
      <c r="AE203" s="66"/>
      <c r="AF203" s="66"/>
    </row>
    <row r="204" spans="1:32" hidden="1">
      <c r="A204" s="87" t="str">
        <f>IF(AND((AC204&lt;=$E$4),(AB204&lt;=$I$4),(AA204&lt;=$H$4),(Z204&lt;=$G$4),(Y204&lt;=$F$4),(X204&lt;=$D$4)),"Compliant","Non-Compliant")</f>
        <v>Non-Compliant</v>
      </c>
      <c r="B204" s="88" t="s">
        <v>255</v>
      </c>
      <c r="C204" s="88" t="s">
        <v>264</v>
      </c>
      <c r="D204" s="88"/>
      <c r="E204" s="88">
        <v>39</v>
      </c>
      <c r="F204" s="89">
        <v>1</v>
      </c>
      <c r="G204" s="88">
        <v>200</v>
      </c>
      <c r="H204" s="88">
        <v>10</v>
      </c>
      <c r="I204" s="88">
        <v>90</v>
      </c>
      <c r="J204" s="88">
        <v>3.5</v>
      </c>
      <c r="K204" s="88">
        <v>0</v>
      </c>
      <c r="L204" s="88">
        <v>220</v>
      </c>
      <c r="M204" s="88">
        <v>4</v>
      </c>
      <c r="N204" s="90">
        <f>F204*G204</f>
        <v>200</v>
      </c>
      <c r="O204" s="90">
        <f>F204*H204</f>
        <v>10</v>
      </c>
      <c r="P204" s="91">
        <f>(I204*F204)/N204</f>
        <v>0.45</v>
      </c>
      <c r="Q204" s="92">
        <f>F204*J204</f>
        <v>3.5</v>
      </c>
      <c r="R204" s="91">
        <f>(Q204*9)/N204</f>
        <v>0.1575</v>
      </c>
      <c r="S204" s="92">
        <f>F204*K204</f>
        <v>0</v>
      </c>
      <c r="T204" s="90">
        <f>L204*F204</f>
        <v>220</v>
      </c>
      <c r="U204" s="90">
        <f>M204*F204</f>
        <v>4</v>
      </c>
      <c r="V204" s="93">
        <f>(U204*4)/N204</f>
        <v>0.08</v>
      </c>
      <c r="W204" s="94">
        <f>U204/E204</f>
        <v>0.10256410256410256</v>
      </c>
      <c r="X204" s="95">
        <f>IF($D$3="Calories",N204,"")</f>
        <v>200</v>
      </c>
      <c r="Y204" s="95">
        <f>IF($F$3="Grams",O204,IF($F$3="% Calories",P204,""))</f>
        <v>10</v>
      </c>
      <c r="Z204" s="95" t="str">
        <f>IF($G$3="Grams",K204,"")</f>
        <v/>
      </c>
      <c r="AA204" s="95">
        <f>IF($H$3="Grams",Q204,IF($H$3="% Calories",R204,""))</f>
        <v>3.5</v>
      </c>
      <c r="AB204" s="95" t="str">
        <f>IF($I$3="Milligrams",T204,"")</f>
        <v/>
      </c>
      <c r="AC204" s="95">
        <f>IF($E$3="Grams",U204, IF($E$3="% Calories", V204, IF($E$3="% Weight",W204, "")))</f>
        <v>4</v>
      </c>
      <c r="AD204" s="96">
        <v>1</v>
      </c>
      <c r="AE204" s="66"/>
      <c r="AF204" s="66"/>
    </row>
    <row r="205" spans="1:32" hidden="1">
      <c r="A205" s="87" t="str">
        <f>IF(AND((AC205&lt;=$E$4),(AB205&lt;=$I$4),(AA205&lt;=$H$4),(Z205&lt;=$G$4),(Y205&lt;=$F$4),(X205&lt;=$D$4)),"Compliant","Non-Compliant")</f>
        <v>Non-Compliant</v>
      </c>
      <c r="B205" s="88" t="s">
        <v>255</v>
      </c>
      <c r="C205" s="88" t="s">
        <v>265</v>
      </c>
      <c r="D205" s="88">
        <v>1.29</v>
      </c>
      <c r="E205" s="88">
        <v>36</v>
      </c>
      <c r="F205" s="89">
        <v>1</v>
      </c>
      <c r="G205" s="88">
        <v>180</v>
      </c>
      <c r="H205" s="88">
        <v>8</v>
      </c>
      <c r="I205" s="88">
        <v>80</v>
      </c>
      <c r="J205" s="88">
        <v>2</v>
      </c>
      <c r="K205" s="88">
        <v>0</v>
      </c>
      <c r="L205" s="88">
        <v>260</v>
      </c>
      <c r="M205" s="88">
        <v>3</v>
      </c>
      <c r="N205" s="90">
        <f>F205*G205</f>
        <v>180</v>
      </c>
      <c r="O205" s="90">
        <f>F205*H205</f>
        <v>8</v>
      </c>
      <c r="P205" s="91">
        <f>(I205*F205)/N205</f>
        <v>0.44444444444444442</v>
      </c>
      <c r="Q205" s="92">
        <f>F205*J205</f>
        <v>2</v>
      </c>
      <c r="R205" s="91">
        <f>(Q205*9)/N205</f>
        <v>0.1</v>
      </c>
      <c r="S205" s="92">
        <f>F205*K205</f>
        <v>0</v>
      </c>
      <c r="T205" s="90">
        <f>L205*F205</f>
        <v>260</v>
      </c>
      <c r="U205" s="90">
        <f>M205*F205</f>
        <v>3</v>
      </c>
      <c r="V205" s="93">
        <f>(U205*4)/N205</f>
        <v>6.6666666666666666E-2</v>
      </c>
      <c r="W205" s="94">
        <f>U205/E205</f>
        <v>8.3333333333333329E-2</v>
      </c>
      <c r="X205" s="95">
        <f>IF($D$3="Calories",N205,"")</f>
        <v>180</v>
      </c>
      <c r="Y205" s="95">
        <f>IF($F$3="Grams",O205,IF($F$3="% Calories",P205,""))</f>
        <v>8</v>
      </c>
      <c r="Z205" s="95" t="str">
        <f>IF($G$3="Grams",K205,"")</f>
        <v/>
      </c>
      <c r="AA205" s="95">
        <f>IF($H$3="Grams",Q205,IF($H$3="% Calories",R205,""))</f>
        <v>2</v>
      </c>
      <c r="AB205" s="95" t="str">
        <f>IF($I$3="Milligrams",T205,"")</f>
        <v/>
      </c>
      <c r="AC205" s="95">
        <f>IF($E$3="Grams",U205, IF($E$3="% Calories", V205, IF($E$3="% Weight",W205, "")))</f>
        <v>3</v>
      </c>
      <c r="AD205" s="96">
        <v>1</v>
      </c>
      <c r="AE205" s="66"/>
      <c r="AF205" s="66"/>
    </row>
    <row r="206" spans="1:32" hidden="1">
      <c r="A206" s="87" t="str">
        <f>IF(AND((AC206&lt;=$E$4),(AB206&lt;=$I$4),(AA206&lt;=$H$4),(Z206&lt;=$G$4),(Y206&lt;=$F$4),(X206&lt;=$D$4)),"Compliant","Non-Compliant")</f>
        <v>Non-Compliant</v>
      </c>
      <c r="B206" s="88" t="s">
        <v>255</v>
      </c>
      <c r="C206" s="88" t="s">
        <v>266</v>
      </c>
      <c r="D206" s="88">
        <v>1.5</v>
      </c>
      <c r="E206" s="88">
        <v>42.5</v>
      </c>
      <c r="F206" s="89">
        <v>1</v>
      </c>
      <c r="G206" s="88">
        <v>200</v>
      </c>
      <c r="H206" s="88">
        <v>9</v>
      </c>
      <c r="I206" s="88">
        <v>80</v>
      </c>
      <c r="J206" s="88">
        <v>3</v>
      </c>
      <c r="K206" s="88">
        <v>0</v>
      </c>
      <c r="L206" s="88">
        <v>290</v>
      </c>
      <c r="M206" s="88">
        <v>5</v>
      </c>
      <c r="N206" s="90">
        <f>F206*G206</f>
        <v>200</v>
      </c>
      <c r="O206" s="90">
        <f>F206*H206</f>
        <v>9</v>
      </c>
      <c r="P206" s="91">
        <f>(I206*F206)/N206</f>
        <v>0.4</v>
      </c>
      <c r="Q206" s="92">
        <f>F206*J206</f>
        <v>3</v>
      </c>
      <c r="R206" s="91">
        <f>(Q206*9)/N206</f>
        <v>0.13500000000000001</v>
      </c>
      <c r="S206" s="92">
        <f>F206*K206</f>
        <v>0</v>
      </c>
      <c r="T206" s="90">
        <f>L206*F206</f>
        <v>290</v>
      </c>
      <c r="U206" s="90">
        <f>M206*F206</f>
        <v>5</v>
      </c>
      <c r="V206" s="93">
        <f>(U206*4)/N206</f>
        <v>0.1</v>
      </c>
      <c r="W206" s="94">
        <f>U206/E206</f>
        <v>0.11764705882352941</v>
      </c>
      <c r="X206" s="95">
        <f>IF($D$3="Calories",N206,"")</f>
        <v>200</v>
      </c>
      <c r="Y206" s="95">
        <f>IF($F$3="Grams",O206,IF($F$3="% Calories",P206,""))</f>
        <v>9</v>
      </c>
      <c r="Z206" s="95" t="str">
        <f>IF($G$3="Grams",K206,"")</f>
        <v/>
      </c>
      <c r="AA206" s="95">
        <f>IF($H$3="Grams",Q206,IF($H$3="% Calories",R206,""))</f>
        <v>3</v>
      </c>
      <c r="AB206" s="95" t="str">
        <f>IF($I$3="Milligrams",T206,"")</f>
        <v/>
      </c>
      <c r="AC206" s="95">
        <f>IF($E$3="Grams",U206, IF($E$3="% Calories", V206, IF($E$3="% Weight",W206, "")))</f>
        <v>5</v>
      </c>
      <c r="AD206" s="96">
        <v>1</v>
      </c>
      <c r="AE206" s="66"/>
      <c r="AF206" s="66"/>
    </row>
    <row r="207" spans="1:32">
      <c r="A207" s="87" t="str">
        <f>IF(AND((AC207&lt;=$E$4),(AB207&lt;=$I$4),(AA207&lt;=$H$4),(Z207&lt;=$G$4),(Y207&lt;=$F$4),(X207&lt;=$D$4)),"Compliant","Non-Compliant")</f>
        <v>Compliant</v>
      </c>
      <c r="B207" s="88" t="s">
        <v>255</v>
      </c>
      <c r="C207" s="88" t="s">
        <v>267</v>
      </c>
      <c r="D207" s="88">
        <v>0.75</v>
      </c>
      <c r="E207" s="88">
        <v>22</v>
      </c>
      <c r="F207" s="89">
        <v>2</v>
      </c>
      <c r="G207" s="88">
        <v>50</v>
      </c>
      <c r="H207" s="88">
        <v>1</v>
      </c>
      <c r="I207" s="88">
        <v>15</v>
      </c>
      <c r="J207" s="88">
        <v>0</v>
      </c>
      <c r="K207" s="88">
        <v>0</v>
      </c>
      <c r="L207" s="88">
        <v>105</v>
      </c>
      <c r="M207" s="88">
        <v>0</v>
      </c>
      <c r="N207" s="90">
        <f>F207*G207</f>
        <v>100</v>
      </c>
      <c r="O207" s="90">
        <f>F207*H207</f>
        <v>2</v>
      </c>
      <c r="P207" s="91">
        <f>(I207*F207)/N207</f>
        <v>0.3</v>
      </c>
      <c r="Q207" s="92">
        <f>F207*J207</f>
        <v>0</v>
      </c>
      <c r="R207" s="91">
        <f>(Q207*9)/N207</f>
        <v>0</v>
      </c>
      <c r="S207" s="92">
        <f>F207*K207</f>
        <v>0</v>
      </c>
      <c r="T207" s="90">
        <f>L207*F207</f>
        <v>210</v>
      </c>
      <c r="U207" s="90">
        <f>M207*F207</f>
        <v>0</v>
      </c>
      <c r="V207" s="93">
        <f>(U207*4)/N207</f>
        <v>0</v>
      </c>
      <c r="W207" s="94">
        <f>U207/E207</f>
        <v>0</v>
      </c>
      <c r="X207" s="95">
        <f>IF($D$3="Calories",N207,"")</f>
        <v>100</v>
      </c>
      <c r="Y207" s="95">
        <f>IF($F$3="Grams",O207,IF($F$3="% Calories",P207,""))</f>
        <v>2</v>
      </c>
      <c r="Z207" s="95" t="str">
        <f>IF($G$3="Grams",K207,"")</f>
        <v/>
      </c>
      <c r="AA207" s="95">
        <f>IF($H$3="Grams",Q207,IF($H$3="% Calories",R207,""))</f>
        <v>0</v>
      </c>
      <c r="AB207" s="95" t="str">
        <f>IF($I$3="Milligrams",T207,"")</f>
        <v/>
      </c>
      <c r="AC207" s="95">
        <f>IF($E$3="Grams",U207, IF($E$3="% Calories", V207, IF($E$3="% Weight",W207, "")))</f>
        <v>0</v>
      </c>
      <c r="AD207" s="96">
        <v>1</v>
      </c>
      <c r="AE207" s="66"/>
      <c r="AF207" s="66"/>
    </row>
    <row r="208" spans="1:32" hidden="1">
      <c r="A208" s="87" t="str">
        <f>IF(AND((AC208&lt;=$E$4),(AB208&lt;=$I$4),(AA208&lt;=$H$4),(Z208&lt;=$G$4),(Y208&lt;=$F$4),(X208&lt;=$D$4)),"Compliant","Non-Compliant")</f>
        <v>Non-Compliant</v>
      </c>
      <c r="B208" s="88" t="s">
        <v>255</v>
      </c>
      <c r="C208" s="88" t="s">
        <v>268</v>
      </c>
      <c r="D208" s="89">
        <v>1.65</v>
      </c>
      <c r="E208" s="88">
        <v>47</v>
      </c>
      <c r="F208" s="89">
        <v>1</v>
      </c>
      <c r="G208" s="88">
        <v>220</v>
      </c>
      <c r="H208" s="88">
        <v>8</v>
      </c>
      <c r="I208" s="88">
        <v>80</v>
      </c>
      <c r="J208" s="88">
        <v>3.5</v>
      </c>
      <c r="K208" s="88">
        <v>0</v>
      </c>
      <c r="L208" s="88">
        <v>240</v>
      </c>
      <c r="M208" s="88">
        <v>18</v>
      </c>
      <c r="N208" s="90">
        <f>F208*G208</f>
        <v>220</v>
      </c>
      <c r="O208" s="90">
        <f>F208*H208</f>
        <v>8</v>
      </c>
      <c r="P208" s="91">
        <f>(I208*F208)/N208</f>
        <v>0.36363636363636365</v>
      </c>
      <c r="Q208" s="92">
        <f>F208*J208</f>
        <v>3.5</v>
      </c>
      <c r="R208" s="91">
        <f>(Q208*9)/N208</f>
        <v>0.14318181818181819</v>
      </c>
      <c r="S208" s="92">
        <f>F208*K208</f>
        <v>0</v>
      </c>
      <c r="T208" s="90">
        <f>L208*F208</f>
        <v>240</v>
      </c>
      <c r="U208" s="90">
        <f>M208*F208</f>
        <v>18</v>
      </c>
      <c r="V208" s="93">
        <f>(U208*4)/N208</f>
        <v>0.32727272727272727</v>
      </c>
      <c r="W208" s="94">
        <f>U208/E208</f>
        <v>0.38297872340425532</v>
      </c>
      <c r="X208" s="95">
        <f>IF($D$3="Calories",N208,"")</f>
        <v>220</v>
      </c>
      <c r="Y208" s="95">
        <f>IF($F$3="Grams",O208,IF($F$3="% Calories",P208,""))</f>
        <v>8</v>
      </c>
      <c r="Z208" s="95" t="str">
        <f>IF($G$3="Grams",K208,"")</f>
        <v/>
      </c>
      <c r="AA208" s="95">
        <f>IF($H$3="Grams",Q208,IF($H$3="% Calories",R208,""))</f>
        <v>3.5</v>
      </c>
      <c r="AB208" s="95" t="str">
        <f>IF($I$3="Milligrams",T208,"")</f>
        <v/>
      </c>
      <c r="AC208" s="95">
        <f>IF($E$3="Grams",U208, IF($E$3="% Calories", V208, IF($E$3="% Weight",W208, "")))</f>
        <v>18</v>
      </c>
      <c r="AD208" s="96">
        <v>1</v>
      </c>
      <c r="AE208" s="66"/>
      <c r="AF208" s="66"/>
    </row>
    <row r="209" spans="1:32" hidden="1">
      <c r="A209" s="87" t="str">
        <f>IF(AND((AC209&lt;=$E$4),(AB209&lt;=$I$4),(AA209&lt;=$H$4),(Z209&lt;=$G$4),(Y209&lt;=$F$4),(X209&lt;=$D$4)),"Compliant","Non-Compliant")</f>
        <v>Non-Compliant</v>
      </c>
      <c r="B209" s="88" t="s">
        <v>255</v>
      </c>
      <c r="C209" s="88" t="s">
        <v>269</v>
      </c>
      <c r="D209" s="88"/>
      <c r="E209" s="88">
        <v>42.5</v>
      </c>
      <c r="F209" s="89">
        <v>1</v>
      </c>
      <c r="G209" s="88">
        <v>210</v>
      </c>
      <c r="H209" s="88">
        <v>9</v>
      </c>
      <c r="I209" s="88">
        <v>80</v>
      </c>
      <c r="J209" s="88">
        <v>2</v>
      </c>
      <c r="K209" s="88">
        <v>0</v>
      </c>
      <c r="L209" s="88">
        <v>270</v>
      </c>
      <c r="M209" s="88">
        <v>4</v>
      </c>
      <c r="N209" s="90">
        <f>F209*G209</f>
        <v>210</v>
      </c>
      <c r="O209" s="90">
        <f>F209*H209</f>
        <v>9</v>
      </c>
      <c r="P209" s="91">
        <f>(I209*F209)/N209</f>
        <v>0.38095238095238093</v>
      </c>
      <c r="Q209" s="92">
        <f>F209*J209</f>
        <v>2</v>
      </c>
      <c r="R209" s="91">
        <f>(Q209*9)/N209</f>
        <v>8.5714285714285715E-2</v>
      </c>
      <c r="S209" s="92">
        <f>F209*K209</f>
        <v>0</v>
      </c>
      <c r="T209" s="90">
        <f>L209*F209</f>
        <v>270</v>
      </c>
      <c r="U209" s="90">
        <f>M209*F209</f>
        <v>4</v>
      </c>
      <c r="V209" s="93">
        <f>(U209*4)/N209</f>
        <v>7.6190476190476197E-2</v>
      </c>
      <c r="W209" s="94">
        <f>U209/E209</f>
        <v>9.4117647058823528E-2</v>
      </c>
      <c r="X209" s="95">
        <f>IF($D$3="Calories",N209,"")</f>
        <v>210</v>
      </c>
      <c r="Y209" s="95">
        <f>IF($F$3="Grams",O209,IF($F$3="% Calories",P209,""))</f>
        <v>9</v>
      </c>
      <c r="Z209" s="95" t="str">
        <f>IF($G$3="Grams",K209,"")</f>
        <v/>
      </c>
      <c r="AA209" s="95">
        <f>IF($H$3="Grams",Q209,IF($H$3="% Calories",R209,""))</f>
        <v>2</v>
      </c>
      <c r="AB209" s="95" t="str">
        <f>IF($I$3="Milligrams",T209,"")</f>
        <v/>
      </c>
      <c r="AC209" s="95">
        <f>IF($E$3="Grams",U209, IF($E$3="% Calories", V209, IF($E$3="% Weight",W209, "")))</f>
        <v>4</v>
      </c>
      <c r="AD209" s="96">
        <v>1</v>
      </c>
      <c r="AE209" s="66"/>
      <c r="AF209" s="66"/>
    </row>
    <row r="210" spans="1:32" hidden="1">
      <c r="A210" s="87" t="str">
        <f>IF(AND((AC210&lt;=$E$4),(AB210&lt;=$I$4),(AA210&lt;=$H$4),(Z210&lt;=$G$4),(Y210&lt;=$F$4),(X210&lt;=$D$4)),"Compliant","Non-Compliant")</f>
        <v>Non-Compliant</v>
      </c>
      <c r="B210" s="88" t="s">
        <v>255</v>
      </c>
      <c r="C210" s="88" t="s">
        <v>270</v>
      </c>
      <c r="D210" s="88">
        <v>1.5</v>
      </c>
      <c r="E210" s="88">
        <v>43</v>
      </c>
      <c r="F210" s="89">
        <v>1</v>
      </c>
      <c r="G210" s="88">
        <v>210</v>
      </c>
      <c r="H210" s="88">
        <v>9</v>
      </c>
      <c r="I210" s="88">
        <v>80</v>
      </c>
      <c r="J210" s="88">
        <v>2</v>
      </c>
      <c r="K210" s="88">
        <v>0</v>
      </c>
      <c r="L210" s="88">
        <v>270</v>
      </c>
      <c r="M210" s="88">
        <v>4</v>
      </c>
      <c r="N210" s="90">
        <f>F210*G210</f>
        <v>210</v>
      </c>
      <c r="O210" s="90">
        <f>F210*H210</f>
        <v>9</v>
      </c>
      <c r="P210" s="91">
        <f>(I210*F210)/N210</f>
        <v>0.38095238095238093</v>
      </c>
      <c r="Q210" s="92">
        <f>F210*J210</f>
        <v>2</v>
      </c>
      <c r="R210" s="91">
        <f>(Q210*9)/N210</f>
        <v>8.5714285714285715E-2</v>
      </c>
      <c r="S210" s="92">
        <f>F210*K210</f>
        <v>0</v>
      </c>
      <c r="T210" s="90">
        <f>L210*F210</f>
        <v>270</v>
      </c>
      <c r="U210" s="90">
        <f>M210*F210</f>
        <v>4</v>
      </c>
      <c r="V210" s="93">
        <f>(U210*4)/N210</f>
        <v>7.6190476190476197E-2</v>
      </c>
      <c r="W210" s="94">
        <f>U210/E210</f>
        <v>9.3023255813953487E-2</v>
      </c>
      <c r="X210" s="95">
        <f>IF($D$3="Calories",N210,"")</f>
        <v>210</v>
      </c>
      <c r="Y210" s="95">
        <f>IF($F$3="Grams",O210,IF($F$3="% Calories",P210,""))</f>
        <v>9</v>
      </c>
      <c r="Z210" s="95" t="str">
        <f>IF($G$3="Grams",K210,"")</f>
        <v/>
      </c>
      <c r="AA210" s="95">
        <f>IF($H$3="Grams",Q210,IF($H$3="% Calories",R210,""))</f>
        <v>2</v>
      </c>
      <c r="AB210" s="95" t="str">
        <f>IF($I$3="Milligrams",T210,"")</f>
        <v/>
      </c>
      <c r="AC210" s="95">
        <f>IF($E$3="Grams",U210, IF($E$3="% Calories", V210, IF($E$3="% Weight",W210, "")))</f>
        <v>4</v>
      </c>
      <c r="AD210" s="96">
        <v>1</v>
      </c>
      <c r="AE210" s="66"/>
      <c r="AF210" s="66"/>
    </row>
    <row r="211" spans="1:32" hidden="1">
      <c r="A211" s="87" t="str">
        <f>IF(AND((AC211&lt;=$E$4),(AB211&lt;=$I$4),(AA211&lt;=$H$4),(Z211&lt;=$G$4),(Y211&lt;=$F$4),(X211&lt;=$D$4)),"Compliant","Non-Compliant")</f>
        <v>Non-Compliant</v>
      </c>
      <c r="B211" s="88" t="s">
        <v>255</v>
      </c>
      <c r="C211" s="88" t="s">
        <v>271</v>
      </c>
      <c r="D211" s="88">
        <v>1.5</v>
      </c>
      <c r="E211" s="88">
        <v>42.5</v>
      </c>
      <c r="F211" s="89">
        <v>1</v>
      </c>
      <c r="G211" s="88">
        <v>210</v>
      </c>
      <c r="H211" s="88">
        <v>10</v>
      </c>
      <c r="I211" s="88">
        <v>90</v>
      </c>
      <c r="J211" s="88">
        <v>3.5</v>
      </c>
      <c r="K211" s="88">
        <v>0</v>
      </c>
      <c r="L211" s="88">
        <v>420</v>
      </c>
      <c r="M211" s="88">
        <v>5</v>
      </c>
      <c r="N211" s="90">
        <f>F211*G211</f>
        <v>210</v>
      </c>
      <c r="O211" s="90">
        <f>F211*H211</f>
        <v>10</v>
      </c>
      <c r="P211" s="91">
        <f>(I211*F211)/N211</f>
        <v>0.42857142857142855</v>
      </c>
      <c r="Q211" s="92">
        <f>F211*J211</f>
        <v>3.5</v>
      </c>
      <c r="R211" s="91">
        <f>(Q211*9)/N211</f>
        <v>0.15</v>
      </c>
      <c r="S211" s="92">
        <f>F211*K211</f>
        <v>0</v>
      </c>
      <c r="T211" s="90">
        <f>L211*F211</f>
        <v>420</v>
      </c>
      <c r="U211" s="90">
        <f>M211*F211</f>
        <v>5</v>
      </c>
      <c r="V211" s="93">
        <f>(U211*4)/N211</f>
        <v>9.5238095238095233E-2</v>
      </c>
      <c r="W211" s="94">
        <f>U211/E211</f>
        <v>0.11764705882352941</v>
      </c>
      <c r="X211" s="95">
        <f>IF($D$3="Calories",N211,"")</f>
        <v>210</v>
      </c>
      <c r="Y211" s="95">
        <f>IF($F$3="Grams",O211,IF($F$3="% Calories",P211,""))</f>
        <v>10</v>
      </c>
      <c r="Z211" s="95" t="str">
        <f>IF($G$3="Grams",K211,"")</f>
        <v/>
      </c>
      <c r="AA211" s="95">
        <f>IF($H$3="Grams",Q211,IF($H$3="% Calories",R211,""))</f>
        <v>3.5</v>
      </c>
      <c r="AB211" s="95" t="str">
        <f>IF($I$3="Milligrams",T211,"")</f>
        <v/>
      </c>
      <c r="AC211" s="95">
        <f>IF($E$3="Grams",U211, IF($E$3="% Calories", V211, IF($E$3="% Weight",W211, "")))</f>
        <v>5</v>
      </c>
      <c r="AD211" s="96">
        <v>1</v>
      </c>
      <c r="AE211" s="66"/>
      <c r="AF211" s="66"/>
    </row>
    <row r="212" spans="1:32" hidden="1">
      <c r="A212" s="87" t="str">
        <f>IF(AND((AC212&lt;=$E$4),(AB212&lt;=$I$4),(AA212&lt;=$H$4),(Z212&lt;=$G$4),(Y212&lt;=$F$4),(X212&lt;=$D$4)),"Compliant","Non-Compliant")</f>
        <v>Non-Compliant</v>
      </c>
      <c r="B212" s="88" t="s">
        <v>255</v>
      </c>
      <c r="C212" s="88" t="s">
        <v>272</v>
      </c>
      <c r="D212" s="88">
        <v>1.52</v>
      </c>
      <c r="E212" s="88">
        <v>43</v>
      </c>
      <c r="F212" s="89">
        <v>1</v>
      </c>
      <c r="G212" s="88">
        <v>210</v>
      </c>
      <c r="H212" s="88">
        <v>10</v>
      </c>
      <c r="I212" s="88">
        <v>90</v>
      </c>
      <c r="J212" s="88">
        <v>2</v>
      </c>
      <c r="K212" s="88">
        <v>0</v>
      </c>
      <c r="L212" s="88">
        <v>260</v>
      </c>
      <c r="M212" s="88">
        <v>4</v>
      </c>
      <c r="N212" s="90">
        <f>F212*G212</f>
        <v>210</v>
      </c>
      <c r="O212" s="90">
        <f>F212*H212</f>
        <v>10</v>
      </c>
      <c r="P212" s="91">
        <f>(I212*F212)/N212</f>
        <v>0.42857142857142855</v>
      </c>
      <c r="Q212" s="92">
        <f>F212*J212</f>
        <v>2</v>
      </c>
      <c r="R212" s="91">
        <f>(Q212*9)/N212</f>
        <v>8.5714285714285715E-2</v>
      </c>
      <c r="S212" s="92">
        <f>F212*K212</f>
        <v>0</v>
      </c>
      <c r="T212" s="90">
        <f>L212*F212</f>
        <v>260</v>
      </c>
      <c r="U212" s="90">
        <f>M212*F212</f>
        <v>4</v>
      </c>
      <c r="V212" s="93">
        <f>(U212*4)/N212</f>
        <v>7.6190476190476197E-2</v>
      </c>
      <c r="W212" s="94">
        <f>U212/E212</f>
        <v>9.3023255813953487E-2</v>
      </c>
      <c r="X212" s="95">
        <f>IF($D$3="Calories",N212,"")</f>
        <v>210</v>
      </c>
      <c r="Y212" s="95">
        <f>IF($F$3="Grams",O212,IF($F$3="% Calories",P212,""))</f>
        <v>10</v>
      </c>
      <c r="Z212" s="95" t="str">
        <f>IF($G$3="Grams",K212,"")</f>
        <v/>
      </c>
      <c r="AA212" s="95">
        <f>IF($H$3="Grams",Q212,IF($H$3="% Calories",R212,""))</f>
        <v>2</v>
      </c>
      <c r="AB212" s="95" t="str">
        <f>IF($I$3="Milligrams",T212,"")</f>
        <v/>
      </c>
      <c r="AC212" s="95">
        <f>IF($E$3="Grams",U212, IF($E$3="% Calories", V212, IF($E$3="% Weight",W212, "")))</f>
        <v>4</v>
      </c>
      <c r="AD212" s="96">
        <v>1</v>
      </c>
      <c r="AE212" s="66"/>
      <c r="AF212" s="66"/>
    </row>
    <row r="213" spans="1:32" hidden="1">
      <c r="A213" s="87" t="str">
        <f>IF(AND((AC213&lt;=$E$4),(AB213&lt;=$I$4),(AA213&lt;=$H$4),(Z213&lt;=$G$4),(Y213&lt;=$F$4),(X213&lt;=$D$4)),"Compliant","Non-Compliant")</f>
        <v>Non-Compliant</v>
      </c>
      <c r="B213" s="88" t="s">
        <v>273</v>
      </c>
      <c r="C213" s="88" t="s">
        <v>274</v>
      </c>
      <c r="D213" s="88">
        <v>1.65</v>
      </c>
      <c r="E213" s="88">
        <v>47</v>
      </c>
      <c r="F213" s="89">
        <v>1</v>
      </c>
      <c r="G213" s="88">
        <v>230</v>
      </c>
      <c r="H213" s="88">
        <v>9</v>
      </c>
      <c r="I213" s="88">
        <v>80</v>
      </c>
      <c r="J213" s="88">
        <v>3.5</v>
      </c>
      <c r="K213" s="88">
        <v>0</v>
      </c>
      <c r="L213" s="88">
        <v>135</v>
      </c>
      <c r="M213" s="88">
        <v>17</v>
      </c>
      <c r="N213" s="90">
        <f>F213*G213</f>
        <v>230</v>
      </c>
      <c r="O213" s="90">
        <f>F213*H213</f>
        <v>9</v>
      </c>
      <c r="P213" s="91">
        <f>(I213*F213)/N213</f>
        <v>0.34782608695652173</v>
      </c>
      <c r="Q213" s="92">
        <f>F213*J213</f>
        <v>3.5</v>
      </c>
      <c r="R213" s="91">
        <f>(Q213*9)/N213</f>
        <v>0.13695652173913042</v>
      </c>
      <c r="S213" s="92">
        <f>F213*K213</f>
        <v>0</v>
      </c>
      <c r="T213" s="90">
        <f>L213*F213</f>
        <v>135</v>
      </c>
      <c r="U213" s="90">
        <f>M213*F213</f>
        <v>17</v>
      </c>
      <c r="V213" s="93">
        <f>(U213*4)/N213</f>
        <v>0.29565217391304349</v>
      </c>
      <c r="W213" s="94">
        <f>U213/E213</f>
        <v>0.36170212765957449</v>
      </c>
      <c r="X213" s="95">
        <f>IF($D$3="Calories",N213,"")</f>
        <v>230</v>
      </c>
      <c r="Y213" s="95">
        <f>IF($F$3="Grams",O213,IF($F$3="% Calories",P213,""))</f>
        <v>9</v>
      </c>
      <c r="Z213" s="95" t="str">
        <f>IF($G$3="Grams",K213,"")</f>
        <v/>
      </c>
      <c r="AA213" s="95">
        <f>IF($H$3="Grams",Q213,IF($H$3="% Calories",R213,""))</f>
        <v>3.5</v>
      </c>
      <c r="AB213" s="95" t="str">
        <f>IF($I$3="Milligrams",T213,"")</f>
        <v/>
      </c>
      <c r="AC213" s="95">
        <f>IF($E$3="Grams",U213, IF($E$3="% Calories", V213, IF($E$3="% Weight",W213, "")))</f>
        <v>17</v>
      </c>
      <c r="AD213" s="96">
        <v>1</v>
      </c>
      <c r="AE213" s="66"/>
      <c r="AF213" s="66"/>
    </row>
    <row r="214" spans="1:32">
      <c r="A214" s="87" t="str">
        <f>IF(AND((AC214&lt;=$E$4),(AB214&lt;=$I$4),(AA214&lt;=$H$4),(Z214&lt;=$G$4),(Y214&lt;=$F$4),(X214&lt;=$D$4)),"Compliant","Non-Compliant")</f>
        <v>Compliant</v>
      </c>
      <c r="B214" s="88" t="s">
        <v>275</v>
      </c>
      <c r="C214" s="88" t="s">
        <v>276</v>
      </c>
      <c r="D214" s="88">
        <v>1.125</v>
      </c>
      <c r="E214" s="88">
        <v>31.8</v>
      </c>
      <c r="F214" s="89">
        <f>E214/28</f>
        <v>1.1357142857142857</v>
      </c>
      <c r="G214" s="88">
        <v>120</v>
      </c>
      <c r="H214" s="88">
        <v>3</v>
      </c>
      <c r="I214" s="88">
        <v>30</v>
      </c>
      <c r="J214" s="88">
        <v>0.5</v>
      </c>
      <c r="K214" s="88">
        <v>0</v>
      </c>
      <c r="L214" s="88">
        <v>190</v>
      </c>
      <c r="M214" s="88">
        <v>3</v>
      </c>
      <c r="N214" s="90">
        <f>F214*G214</f>
        <v>136.28571428571428</v>
      </c>
      <c r="O214" s="90">
        <f>F214*H214</f>
        <v>3.407142857142857</v>
      </c>
      <c r="P214" s="91">
        <f>(I214*F214)/N214</f>
        <v>0.25</v>
      </c>
      <c r="Q214" s="92">
        <f>F214*J214</f>
        <v>0.56785714285714284</v>
      </c>
      <c r="R214" s="91">
        <f>(Q214*9)/N214</f>
        <v>3.7500000000000006E-2</v>
      </c>
      <c r="S214" s="92">
        <f>F214*K214</f>
        <v>0</v>
      </c>
      <c r="T214" s="90">
        <f>L214*F214</f>
        <v>215.78571428571428</v>
      </c>
      <c r="U214" s="90">
        <f>M214*F214</f>
        <v>3.407142857142857</v>
      </c>
      <c r="V214" s="93">
        <f>(U214*4)/N214</f>
        <v>0.1</v>
      </c>
      <c r="W214" s="94">
        <f>U214/E214</f>
        <v>0.10714285714285714</v>
      </c>
      <c r="X214" s="95">
        <f>IF($D$3="Calories",N214,"")</f>
        <v>136.28571428571428</v>
      </c>
      <c r="Y214" s="95">
        <f>IF($F$3="Grams",O214,IF($F$3="% Calories",P214,""))</f>
        <v>3.407142857142857</v>
      </c>
      <c r="Z214" s="95" t="str">
        <f>IF($G$3="Grams",K214,"")</f>
        <v/>
      </c>
      <c r="AA214" s="95">
        <f>IF($H$3="Grams",Q214,IF($H$3="% Calories",R214,""))</f>
        <v>0.56785714285714284</v>
      </c>
      <c r="AB214" s="95" t="str">
        <f>IF($I$3="Milligrams",T214,"")</f>
        <v/>
      </c>
      <c r="AC214" s="95">
        <f>IF($E$3="Grams",U214, IF($E$3="% Calories", V214, IF($E$3="% Weight",W214, "")))</f>
        <v>3.407142857142857</v>
      </c>
      <c r="AD214" s="96">
        <v>1</v>
      </c>
      <c r="AE214" s="66"/>
      <c r="AF214" s="66"/>
    </row>
    <row r="215" spans="1:32">
      <c r="A215" s="87" t="str">
        <f>IF(AND((AC215&lt;=$E$4),(AB215&lt;=$I$4),(AA215&lt;=$H$4),(Z215&lt;=$G$4),(Y215&lt;=$F$4),(X215&lt;=$D$4)),"Compliant","Non-Compliant")</f>
        <v>Compliant</v>
      </c>
      <c r="B215" s="88" t="s">
        <v>275</v>
      </c>
      <c r="C215" s="88" t="s">
        <v>277</v>
      </c>
      <c r="D215" s="88">
        <v>1.125</v>
      </c>
      <c r="E215" s="88">
        <v>31.8</v>
      </c>
      <c r="F215" s="89">
        <f>E215/28</f>
        <v>1.1357142857142857</v>
      </c>
      <c r="G215" s="88">
        <v>120</v>
      </c>
      <c r="H215" s="88">
        <v>2</v>
      </c>
      <c r="I215" s="88">
        <v>20</v>
      </c>
      <c r="J215" s="88">
        <v>0</v>
      </c>
      <c r="K215" s="88">
        <v>0</v>
      </c>
      <c r="L215" s="88">
        <v>135</v>
      </c>
      <c r="M215" s="88">
        <v>2</v>
      </c>
      <c r="N215" s="90">
        <f>F215*G215</f>
        <v>136.28571428571428</v>
      </c>
      <c r="O215" s="90">
        <f>F215*H215</f>
        <v>2.2714285714285714</v>
      </c>
      <c r="P215" s="91">
        <f>(I215*F215)/N215</f>
        <v>0.16666666666666669</v>
      </c>
      <c r="Q215" s="92">
        <f>F215*J215</f>
        <v>0</v>
      </c>
      <c r="R215" s="91">
        <f>(Q215*9)/N215</f>
        <v>0</v>
      </c>
      <c r="S215" s="92">
        <f>F215*K215</f>
        <v>0</v>
      </c>
      <c r="T215" s="90">
        <f>L215*F215</f>
        <v>153.32142857142856</v>
      </c>
      <c r="U215" s="90">
        <f>M215*F215</f>
        <v>2.2714285714285714</v>
      </c>
      <c r="V215" s="93">
        <f>(U215*4)/N215</f>
        <v>6.6666666666666666E-2</v>
      </c>
      <c r="W215" s="94">
        <f>U215/E215</f>
        <v>7.1428571428571425E-2</v>
      </c>
      <c r="X215" s="95">
        <f>IF($D$3="Calories",N215,"")</f>
        <v>136.28571428571428</v>
      </c>
      <c r="Y215" s="95">
        <f>IF($F$3="Grams",O215,IF($F$3="% Calories",P215,""))</f>
        <v>2.2714285714285714</v>
      </c>
      <c r="Z215" s="95" t="str">
        <f>IF($G$3="Grams",K215,"")</f>
        <v/>
      </c>
      <c r="AA215" s="95">
        <f>IF($H$3="Grams",Q215,IF($H$3="% Calories",R215,""))</f>
        <v>0</v>
      </c>
      <c r="AB215" s="95" t="str">
        <f>IF($I$3="Milligrams",T215,"")</f>
        <v/>
      </c>
      <c r="AC215" s="95">
        <f>IF($E$3="Grams",U215, IF($E$3="% Calories", V215, IF($E$3="% Weight",W215, "")))</f>
        <v>2.2714285714285714</v>
      </c>
      <c r="AD215" s="96">
        <v>1</v>
      </c>
      <c r="AE215" s="66"/>
      <c r="AF215" s="66"/>
    </row>
    <row r="216" spans="1:32" hidden="1">
      <c r="A216" s="87" t="str">
        <f>IF(AND((AC216&lt;=$E$4),(AB216&lt;=$I$4),(AA216&lt;=$H$4),(Z216&lt;=$G$4),(Y216&lt;=$F$4),(X216&lt;=$D$4)),"Compliant","Non-Compliant")</f>
        <v>Non-Compliant</v>
      </c>
      <c r="B216" s="88" t="s">
        <v>278</v>
      </c>
      <c r="C216" s="88" t="s">
        <v>279</v>
      </c>
      <c r="D216" s="88">
        <v>1</v>
      </c>
      <c r="E216" s="88">
        <v>28</v>
      </c>
      <c r="F216" s="89">
        <v>1</v>
      </c>
      <c r="G216" s="88">
        <v>160</v>
      </c>
      <c r="H216" s="88">
        <v>10</v>
      </c>
      <c r="I216" s="88">
        <v>90</v>
      </c>
      <c r="J216" s="88">
        <v>1.5</v>
      </c>
      <c r="K216" s="88">
        <v>0</v>
      </c>
      <c r="L216" s="88">
        <v>150</v>
      </c>
      <c r="M216" s="88">
        <v>2</v>
      </c>
      <c r="N216" s="90">
        <f>F216*G216</f>
        <v>160</v>
      </c>
      <c r="O216" s="90">
        <f>F216*H216</f>
        <v>10</v>
      </c>
      <c r="P216" s="91">
        <f>(I216*F216)/N216</f>
        <v>0.5625</v>
      </c>
      <c r="Q216" s="92">
        <f>F216*J216</f>
        <v>1.5</v>
      </c>
      <c r="R216" s="91">
        <f>(Q216*9)/N216</f>
        <v>8.4375000000000006E-2</v>
      </c>
      <c r="S216" s="92">
        <f>F216*K216</f>
        <v>0</v>
      </c>
      <c r="T216" s="90">
        <f>L216*F216</f>
        <v>150</v>
      </c>
      <c r="U216" s="90">
        <f>M216*F216</f>
        <v>2</v>
      </c>
      <c r="V216" s="93">
        <f>(U216*4)/N216</f>
        <v>0.05</v>
      </c>
      <c r="W216" s="94">
        <f>U216/E216</f>
        <v>7.1428571428571425E-2</v>
      </c>
      <c r="X216" s="95">
        <f>IF($D$3="Calories",N216,"")</f>
        <v>160</v>
      </c>
      <c r="Y216" s="95">
        <f>IF($F$3="Grams",O216,IF($F$3="% Calories",P216,""))</f>
        <v>10</v>
      </c>
      <c r="Z216" s="95" t="str">
        <f>IF($G$3="Grams",K216,"")</f>
        <v/>
      </c>
      <c r="AA216" s="95">
        <f>IF($H$3="Grams",Q216,IF($H$3="% Calories",R216,""))</f>
        <v>1.5</v>
      </c>
      <c r="AB216" s="95" t="str">
        <f>IF($I$3="Milligrams",T216,"")</f>
        <v/>
      </c>
      <c r="AC216" s="95">
        <f>IF($E$3="Grams",U216, IF($E$3="% Calories", V216, IF($E$3="% Weight",W216, "")))</f>
        <v>2</v>
      </c>
      <c r="AD216" s="96">
        <v>1</v>
      </c>
      <c r="AE216" s="66"/>
      <c r="AF216" s="66"/>
    </row>
    <row r="217" spans="1:32" hidden="1">
      <c r="A217" s="87" t="str">
        <f>IF(AND((AC217&lt;=$E$4),(AB217&lt;=$I$4),(AA217&lt;=$H$4),(Z217&lt;=$G$4),(Y217&lt;=$F$4),(X217&lt;=$D$4)),"Compliant","Non-Compliant")</f>
        <v>Non-Compliant</v>
      </c>
      <c r="B217" s="88" t="s">
        <v>278</v>
      </c>
      <c r="C217" s="88" t="s">
        <v>280</v>
      </c>
      <c r="D217" s="88">
        <v>1</v>
      </c>
      <c r="E217" s="88">
        <v>28</v>
      </c>
      <c r="F217" s="89">
        <v>1</v>
      </c>
      <c r="G217" s="88">
        <v>160</v>
      </c>
      <c r="H217" s="88">
        <v>10</v>
      </c>
      <c r="I217" s="88">
        <v>90</v>
      </c>
      <c r="J217" s="88">
        <v>1.5</v>
      </c>
      <c r="K217" s="88">
        <v>0</v>
      </c>
      <c r="L217" s="88">
        <v>170</v>
      </c>
      <c r="M217" s="88">
        <v>1</v>
      </c>
      <c r="N217" s="90">
        <f>F217*G217</f>
        <v>160</v>
      </c>
      <c r="O217" s="90">
        <f>F217*H217</f>
        <v>10</v>
      </c>
      <c r="P217" s="91">
        <f>(I217*F217)/N217</f>
        <v>0.5625</v>
      </c>
      <c r="Q217" s="92">
        <f>F217*J217</f>
        <v>1.5</v>
      </c>
      <c r="R217" s="91">
        <f>(Q217*9)/N217</f>
        <v>8.4375000000000006E-2</v>
      </c>
      <c r="S217" s="92">
        <f>F217*K217</f>
        <v>0</v>
      </c>
      <c r="T217" s="90">
        <f>L217*F217</f>
        <v>170</v>
      </c>
      <c r="U217" s="90">
        <f>M217*F217</f>
        <v>1</v>
      </c>
      <c r="V217" s="93">
        <f>(U217*4)/N217</f>
        <v>2.5000000000000001E-2</v>
      </c>
      <c r="W217" s="94">
        <f>U217/E217</f>
        <v>3.5714285714285712E-2</v>
      </c>
      <c r="X217" s="95">
        <f>IF($D$3="Calories",N217,"")</f>
        <v>160</v>
      </c>
      <c r="Y217" s="95">
        <f>IF($F$3="Grams",O217,IF($F$3="% Calories",P217,""))</f>
        <v>10</v>
      </c>
      <c r="Z217" s="95" t="str">
        <f>IF($G$3="Grams",K217,"")</f>
        <v/>
      </c>
      <c r="AA217" s="95">
        <f>IF($H$3="Grams",Q217,IF($H$3="% Calories",R217,""))</f>
        <v>1.5</v>
      </c>
      <c r="AB217" s="95" t="str">
        <f>IF($I$3="Milligrams",T217,"")</f>
        <v/>
      </c>
      <c r="AC217" s="95">
        <f>IF($E$3="Grams",U217, IF($E$3="% Calories", V217, IF($E$3="% Weight",W217, "")))</f>
        <v>1</v>
      </c>
      <c r="AD217" s="96">
        <v>1</v>
      </c>
      <c r="AE217" s="66"/>
      <c r="AF217" s="66"/>
    </row>
    <row r="218" spans="1:32" hidden="1">
      <c r="A218" s="87" t="str">
        <f>IF(AND((AC218&lt;=$E$4),(AB218&lt;=$I$4),(AA218&lt;=$H$4),(Z218&lt;=$G$4),(Y218&lt;=$F$4),(X218&lt;=$D$4)),"Compliant","Non-Compliant")</f>
        <v>Non-Compliant</v>
      </c>
      <c r="B218" s="88" t="s">
        <v>278</v>
      </c>
      <c r="C218" s="88" t="s">
        <v>281</v>
      </c>
      <c r="D218" s="88">
        <v>1</v>
      </c>
      <c r="E218" s="88">
        <v>28</v>
      </c>
      <c r="F218" s="89">
        <v>1</v>
      </c>
      <c r="G218" s="88">
        <v>150</v>
      </c>
      <c r="H218" s="88">
        <v>10</v>
      </c>
      <c r="I218" s="88">
        <v>90</v>
      </c>
      <c r="J218" s="88">
        <v>1.5</v>
      </c>
      <c r="K218" s="88">
        <v>0</v>
      </c>
      <c r="L218" s="88">
        <v>250</v>
      </c>
      <c r="M218" s="88">
        <v>1</v>
      </c>
      <c r="N218" s="90">
        <f>F218*G218</f>
        <v>150</v>
      </c>
      <c r="O218" s="90">
        <f>F218*H218</f>
        <v>10</v>
      </c>
      <c r="P218" s="91">
        <f>(I218*F218)/N218</f>
        <v>0.6</v>
      </c>
      <c r="Q218" s="92">
        <f>F218*J218</f>
        <v>1.5</v>
      </c>
      <c r="R218" s="91">
        <f>(Q218*9)/N218</f>
        <v>0.09</v>
      </c>
      <c r="S218" s="92">
        <f>F218*K218</f>
        <v>0</v>
      </c>
      <c r="T218" s="90">
        <f>L218*F218</f>
        <v>250</v>
      </c>
      <c r="U218" s="90">
        <f>M218*F218</f>
        <v>1</v>
      </c>
      <c r="V218" s="93">
        <f>(U218*4)/N218</f>
        <v>2.6666666666666668E-2</v>
      </c>
      <c r="W218" s="94">
        <f>U218/E218</f>
        <v>3.5714285714285712E-2</v>
      </c>
      <c r="X218" s="95">
        <f>IF($D$3="Calories",N218,"")</f>
        <v>150</v>
      </c>
      <c r="Y218" s="95">
        <f>IF($F$3="Grams",O218,IF($F$3="% Calories",P218,""))</f>
        <v>10</v>
      </c>
      <c r="Z218" s="95" t="str">
        <f>IF($G$3="Grams",K218,"")</f>
        <v/>
      </c>
      <c r="AA218" s="95">
        <f>IF($H$3="Grams",Q218,IF($H$3="% Calories",R218,""))</f>
        <v>1.5</v>
      </c>
      <c r="AB218" s="95" t="str">
        <f>IF($I$3="Milligrams",T218,"")</f>
        <v/>
      </c>
      <c r="AC218" s="95">
        <f>IF($E$3="Grams",U218, IF($E$3="% Calories", V218, IF($E$3="% Weight",W218, "")))</f>
        <v>1</v>
      </c>
      <c r="AD218" s="96">
        <v>1</v>
      </c>
      <c r="AE218" s="66"/>
      <c r="AF218" s="66"/>
    </row>
    <row r="219" spans="1:32" hidden="1">
      <c r="A219" s="87" t="str">
        <f>IF(AND((AC219&lt;=$E$4),(AB219&lt;=$I$4),(AA219&lt;=$H$4),(Z219&lt;=$G$4),(Y219&lt;=$F$4),(X219&lt;=$D$4)),"Compliant","Non-Compliant")</f>
        <v>Non-Compliant</v>
      </c>
      <c r="B219" s="88" t="s">
        <v>278</v>
      </c>
      <c r="C219" s="88" t="s">
        <v>282</v>
      </c>
      <c r="D219" s="88">
        <v>1</v>
      </c>
      <c r="E219" s="88">
        <v>28</v>
      </c>
      <c r="F219" s="89">
        <v>1</v>
      </c>
      <c r="G219" s="88">
        <v>160</v>
      </c>
      <c r="H219" s="88">
        <v>10</v>
      </c>
      <c r="I219" s="88">
        <v>90</v>
      </c>
      <c r="J219" s="88">
        <v>1.5</v>
      </c>
      <c r="K219" s="88">
        <v>0</v>
      </c>
      <c r="L219" s="88">
        <v>170</v>
      </c>
      <c r="M219" s="88">
        <v>0</v>
      </c>
      <c r="N219" s="90">
        <f>F219*G219</f>
        <v>160</v>
      </c>
      <c r="O219" s="90">
        <f>F219*H219</f>
        <v>10</v>
      </c>
      <c r="P219" s="91">
        <f>(I219*F219)/N219</f>
        <v>0.5625</v>
      </c>
      <c r="Q219" s="92">
        <f>F219*J219</f>
        <v>1.5</v>
      </c>
      <c r="R219" s="91">
        <f>(Q219*9)/N219</f>
        <v>8.4375000000000006E-2</v>
      </c>
      <c r="S219" s="92">
        <f>F219*K219</f>
        <v>0</v>
      </c>
      <c r="T219" s="90">
        <f>L219*F219</f>
        <v>170</v>
      </c>
      <c r="U219" s="90">
        <f>M219*F219</f>
        <v>0</v>
      </c>
      <c r="V219" s="93">
        <f>(U219*4)/N219</f>
        <v>0</v>
      </c>
      <c r="W219" s="94">
        <f>U219/E219</f>
        <v>0</v>
      </c>
      <c r="X219" s="95">
        <f>IF($D$3="Calories",N219,"")</f>
        <v>160</v>
      </c>
      <c r="Y219" s="95">
        <f>IF($F$3="Grams",O219,IF($F$3="% Calories",P219,""))</f>
        <v>10</v>
      </c>
      <c r="Z219" s="95" t="str">
        <f>IF($G$3="Grams",K219,"")</f>
        <v/>
      </c>
      <c r="AA219" s="95">
        <f>IF($H$3="Grams",Q219,IF($H$3="% Calories",R219,""))</f>
        <v>1.5</v>
      </c>
      <c r="AB219" s="95" t="str">
        <f>IF($I$3="Milligrams",T219,"")</f>
        <v/>
      </c>
      <c r="AC219" s="95">
        <f>IF($E$3="Grams",U219, IF($E$3="% Calories", V219, IF($E$3="% Weight",W219, "")))</f>
        <v>0</v>
      </c>
      <c r="AD219" s="96">
        <v>1</v>
      </c>
      <c r="AE219" s="66"/>
      <c r="AF219" s="66"/>
    </row>
    <row r="220" spans="1:32" hidden="1">
      <c r="A220" s="87" t="str">
        <f>IF(AND((AC220&lt;=$E$4),(AB220&lt;=$I$4),(AA220&lt;=$H$4),(Z220&lt;=$G$4),(Y220&lt;=$F$4),(X220&lt;=$D$4)),"Compliant","Non-Compliant")</f>
        <v>Non-Compliant</v>
      </c>
      <c r="B220" s="88" t="s">
        <v>278</v>
      </c>
      <c r="C220" s="88" t="s">
        <v>283</v>
      </c>
      <c r="D220" s="88">
        <v>1</v>
      </c>
      <c r="E220" s="88">
        <v>28</v>
      </c>
      <c r="F220" s="89">
        <v>1</v>
      </c>
      <c r="G220" s="88">
        <v>160</v>
      </c>
      <c r="H220" s="88">
        <v>10</v>
      </c>
      <c r="I220" s="88">
        <v>90</v>
      </c>
      <c r="J220" s="88">
        <v>1.5</v>
      </c>
      <c r="K220" s="88">
        <v>0</v>
      </c>
      <c r="L220" s="88">
        <v>170</v>
      </c>
      <c r="M220" s="88">
        <v>0</v>
      </c>
      <c r="N220" s="90">
        <f>F220*G220</f>
        <v>160</v>
      </c>
      <c r="O220" s="90">
        <f>F220*H220</f>
        <v>10</v>
      </c>
      <c r="P220" s="91">
        <f>(I220*F220)/N220</f>
        <v>0.5625</v>
      </c>
      <c r="Q220" s="92">
        <f>F220*J220</f>
        <v>1.5</v>
      </c>
      <c r="R220" s="91">
        <f>(Q220*9)/N220</f>
        <v>8.4375000000000006E-2</v>
      </c>
      <c r="S220" s="92">
        <f>F220*K220</f>
        <v>0</v>
      </c>
      <c r="T220" s="90">
        <f>L220*F220</f>
        <v>170</v>
      </c>
      <c r="U220" s="90">
        <f>M220*F220</f>
        <v>0</v>
      </c>
      <c r="V220" s="93">
        <f>(U220*4)/N220</f>
        <v>0</v>
      </c>
      <c r="W220" s="94">
        <f>U220/E220</f>
        <v>0</v>
      </c>
      <c r="X220" s="95">
        <f>IF($D$3="Calories",N220,"")</f>
        <v>160</v>
      </c>
      <c r="Y220" s="95">
        <f>IF($F$3="Grams",O220,IF($F$3="% Calories",P220,""))</f>
        <v>10</v>
      </c>
      <c r="Z220" s="95" t="str">
        <f>IF($G$3="Grams",K220,"")</f>
        <v/>
      </c>
      <c r="AA220" s="95">
        <f>IF($H$3="Grams",Q220,IF($H$3="% Calories",R220,""))</f>
        <v>1.5</v>
      </c>
      <c r="AB220" s="95" t="str">
        <f>IF($I$3="Milligrams",T220,"")</f>
        <v/>
      </c>
      <c r="AC220" s="95">
        <f>IF($E$3="Grams",U220, IF($E$3="% Calories", V220, IF($E$3="% Weight",W220, "")))</f>
        <v>0</v>
      </c>
      <c r="AD220" s="96">
        <v>1</v>
      </c>
      <c r="AE220" s="66"/>
      <c r="AF220" s="66"/>
    </row>
    <row r="221" spans="1:32">
      <c r="A221" s="87" t="str">
        <f>IF(AND((AC221&lt;=$E$4),(AB221&lt;=$I$4),(AA221&lt;=$H$4),(Z221&lt;=$G$4),(Y221&lt;=$F$4),(X221&lt;=$D$4)),"Compliant","Non-Compliant")</f>
        <v>Compliant</v>
      </c>
      <c r="B221" s="88" t="s">
        <v>278</v>
      </c>
      <c r="C221" s="88" t="s">
        <v>284</v>
      </c>
      <c r="D221" s="89">
        <v>0.75</v>
      </c>
      <c r="E221" s="88">
        <v>21.2</v>
      </c>
      <c r="F221" s="89">
        <v>1</v>
      </c>
      <c r="G221" s="88">
        <v>100</v>
      </c>
      <c r="H221" s="88">
        <v>5</v>
      </c>
      <c r="I221" s="88">
        <v>45</v>
      </c>
      <c r="J221" s="88">
        <v>0.5</v>
      </c>
      <c r="K221" s="88">
        <v>0</v>
      </c>
      <c r="L221" s="88">
        <v>210</v>
      </c>
      <c r="M221" s="88">
        <v>1</v>
      </c>
      <c r="N221" s="90">
        <f>F221*G221</f>
        <v>100</v>
      </c>
      <c r="O221" s="90">
        <f>F221*H221</f>
        <v>5</v>
      </c>
      <c r="P221" s="91">
        <f>(I221*F221)/N221</f>
        <v>0.45</v>
      </c>
      <c r="Q221" s="92">
        <f>F221*J221</f>
        <v>0.5</v>
      </c>
      <c r="R221" s="91">
        <f>(Q221*9)/N221</f>
        <v>4.4999999999999998E-2</v>
      </c>
      <c r="S221" s="92">
        <f>F221*K221</f>
        <v>0</v>
      </c>
      <c r="T221" s="90">
        <f>L221*F221</f>
        <v>210</v>
      </c>
      <c r="U221" s="90">
        <f>M221*F221</f>
        <v>1</v>
      </c>
      <c r="V221" s="93">
        <f>(U221*4)/N221</f>
        <v>0.04</v>
      </c>
      <c r="W221" s="94">
        <f>U221/E221</f>
        <v>4.716981132075472E-2</v>
      </c>
      <c r="X221" s="95">
        <f>IF($D$3="Calories",N221,"")</f>
        <v>100</v>
      </c>
      <c r="Y221" s="95">
        <f>IF($F$3="Grams",O221,IF($F$3="% Calories",P221,""))</f>
        <v>5</v>
      </c>
      <c r="Z221" s="95" t="str">
        <f>IF($G$3="Grams",K221,"")</f>
        <v/>
      </c>
      <c r="AA221" s="95">
        <f>IF($H$3="Grams",Q221,IF($H$3="% Calories",R221,""))</f>
        <v>0.5</v>
      </c>
      <c r="AB221" s="95" t="str">
        <f>IF($I$3="Milligrams",T221,"")</f>
        <v/>
      </c>
      <c r="AC221" s="95">
        <f>IF($E$3="Grams",U221, IF($E$3="% Calories", V221, IF($E$3="% Weight",W221, "")))</f>
        <v>1</v>
      </c>
      <c r="AD221" s="96">
        <v>1</v>
      </c>
      <c r="AE221" s="66"/>
      <c r="AF221" s="66"/>
    </row>
    <row r="222" spans="1:32" hidden="1">
      <c r="A222" s="87" t="str">
        <f>IF(AND((AC222&lt;=$E$4),(AB222&lt;=$I$4),(AA222&lt;=$H$4),(Z222&lt;=$G$4),(Y222&lt;=$F$4),(X222&lt;=$D$4)),"Compliant","Non-Compliant")</f>
        <v>Non-Compliant</v>
      </c>
      <c r="B222" s="88" t="s">
        <v>278</v>
      </c>
      <c r="C222" s="88" t="s">
        <v>285</v>
      </c>
      <c r="D222" s="88">
        <v>1</v>
      </c>
      <c r="E222" s="88">
        <v>28</v>
      </c>
      <c r="F222" s="89">
        <v>1</v>
      </c>
      <c r="G222" s="88">
        <v>160</v>
      </c>
      <c r="H222" s="88">
        <v>10</v>
      </c>
      <c r="I222" s="88">
        <v>90</v>
      </c>
      <c r="J222" s="88">
        <v>1.5</v>
      </c>
      <c r="K222" s="88">
        <v>0</v>
      </c>
      <c r="L222" s="88">
        <v>105</v>
      </c>
      <c r="M222" s="88">
        <v>2</v>
      </c>
      <c r="N222" s="90">
        <f>F222*G222</f>
        <v>160</v>
      </c>
      <c r="O222" s="90">
        <f>F222*H222</f>
        <v>10</v>
      </c>
      <c r="P222" s="91">
        <f>(I222*F222)/N222</f>
        <v>0.5625</v>
      </c>
      <c r="Q222" s="92">
        <f>F222*J222</f>
        <v>1.5</v>
      </c>
      <c r="R222" s="91">
        <f>(Q222*9)/N222</f>
        <v>8.4375000000000006E-2</v>
      </c>
      <c r="S222" s="92">
        <f>F222*K222</f>
        <v>0</v>
      </c>
      <c r="T222" s="90">
        <f>L222*F222</f>
        <v>105</v>
      </c>
      <c r="U222" s="90">
        <f>M222*F222</f>
        <v>2</v>
      </c>
      <c r="V222" s="93">
        <f>(U222*4)/N222</f>
        <v>0.05</v>
      </c>
      <c r="W222" s="94">
        <f>U222/E222</f>
        <v>7.1428571428571425E-2</v>
      </c>
      <c r="X222" s="95">
        <f>IF($D$3="Calories",N222,"")</f>
        <v>160</v>
      </c>
      <c r="Y222" s="95">
        <f>IF($F$3="Grams",O222,IF($F$3="% Calories",P222,""))</f>
        <v>10</v>
      </c>
      <c r="Z222" s="95" t="str">
        <f>IF($G$3="Grams",K222,"")</f>
        <v/>
      </c>
      <c r="AA222" s="95">
        <f>IF($H$3="Grams",Q222,IF($H$3="% Calories",R222,""))</f>
        <v>1.5</v>
      </c>
      <c r="AB222" s="95" t="str">
        <f>IF($I$3="Milligrams",T222,"")</f>
        <v/>
      </c>
      <c r="AC222" s="95">
        <f>IF($E$3="Grams",U222, IF($E$3="% Calories", V222, IF($E$3="% Weight",W222, "")))</f>
        <v>2</v>
      </c>
      <c r="AD222" s="96">
        <v>1</v>
      </c>
      <c r="AE222" s="66"/>
      <c r="AF222" s="66"/>
    </row>
    <row r="223" spans="1:32">
      <c r="A223" s="87" t="str">
        <f>IF(AND((AC223&lt;=$E$4),(AB223&lt;=$I$4),(AA223&lt;=$H$4),(Z223&lt;=$G$4),(Y223&lt;=$F$4),(X223&lt;=$D$4)),"Compliant","Non-Compliant")</f>
        <v>Compliant</v>
      </c>
      <c r="B223" s="88" t="s">
        <v>278</v>
      </c>
      <c r="C223" s="88" t="s">
        <v>286</v>
      </c>
      <c r="D223" s="88">
        <v>1</v>
      </c>
      <c r="E223" s="88">
        <v>28</v>
      </c>
      <c r="F223" s="89">
        <v>1</v>
      </c>
      <c r="G223" s="88">
        <v>130</v>
      </c>
      <c r="H223" s="88">
        <v>6</v>
      </c>
      <c r="I223" s="88">
        <v>50</v>
      </c>
      <c r="J223" s="88">
        <v>1</v>
      </c>
      <c r="K223" s="88">
        <v>0</v>
      </c>
      <c r="L223" s="88">
        <v>140</v>
      </c>
      <c r="M223" s="88">
        <v>1</v>
      </c>
      <c r="N223" s="90">
        <f>F223*G223</f>
        <v>130</v>
      </c>
      <c r="O223" s="90">
        <f>F223*H223</f>
        <v>6</v>
      </c>
      <c r="P223" s="91">
        <f>(I223*F223)/N223</f>
        <v>0.38461538461538464</v>
      </c>
      <c r="Q223" s="92">
        <f>F223*J223</f>
        <v>1</v>
      </c>
      <c r="R223" s="91">
        <f>(Q223*9)/N223</f>
        <v>6.9230769230769235E-2</v>
      </c>
      <c r="S223" s="92">
        <f>F223*K223</f>
        <v>0</v>
      </c>
      <c r="T223" s="90">
        <f>L223*F223</f>
        <v>140</v>
      </c>
      <c r="U223" s="90">
        <f>M223*F223</f>
        <v>1</v>
      </c>
      <c r="V223" s="93">
        <f>(U223*4)/N223</f>
        <v>3.0769230769230771E-2</v>
      </c>
      <c r="W223" s="94">
        <f>U223/E223</f>
        <v>3.5714285714285712E-2</v>
      </c>
      <c r="X223" s="95">
        <f>IF($D$3="Calories",N223,"")</f>
        <v>130</v>
      </c>
      <c r="Y223" s="95">
        <f>IF($F$3="Grams",O223,IF($F$3="% Calories",P223,""))</f>
        <v>6</v>
      </c>
      <c r="Z223" s="95" t="str">
        <f>IF($G$3="Grams",K223,"")</f>
        <v/>
      </c>
      <c r="AA223" s="95">
        <f>IF($H$3="Grams",Q223,IF($H$3="% Calories",R223,""))</f>
        <v>1</v>
      </c>
      <c r="AB223" s="95" t="str">
        <f>IF($I$3="Milligrams",T223,"")</f>
        <v/>
      </c>
      <c r="AC223" s="95">
        <f>IF($E$3="Grams",U223, IF($E$3="% Calories", V223, IF($E$3="% Weight",W223, "")))</f>
        <v>1</v>
      </c>
      <c r="AD223" s="96">
        <v>1</v>
      </c>
      <c r="AE223" s="66"/>
      <c r="AF223" s="66"/>
    </row>
    <row r="224" spans="1:32">
      <c r="A224" s="87" t="str">
        <f>IF(AND((AC224&lt;=$E$4),(AB224&lt;=$I$4),(AA224&lt;=$H$4),(Z224&lt;=$G$4),(Y224&lt;=$F$4),(X224&lt;=$D$4)),"Compliant","Non-Compliant")</f>
        <v>Compliant</v>
      </c>
      <c r="B224" s="88" t="s">
        <v>278</v>
      </c>
      <c r="C224" s="88" t="s">
        <v>287</v>
      </c>
      <c r="D224" s="88">
        <v>1</v>
      </c>
      <c r="E224" s="88">
        <v>28</v>
      </c>
      <c r="F224" s="89">
        <v>1</v>
      </c>
      <c r="G224" s="88">
        <v>140</v>
      </c>
      <c r="H224" s="88">
        <v>6</v>
      </c>
      <c r="I224" s="88">
        <v>50</v>
      </c>
      <c r="J224" s="88">
        <v>1</v>
      </c>
      <c r="K224" s="88">
        <v>0</v>
      </c>
      <c r="L224" s="88">
        <v>130</v>
      </c>
      <c r="M224" s="88">
        <v>1</v>
      </c>
      <c r="N224" s="90">
        <f>F224*G224</f>
        <v>140</v>
      </c>
      <c r="O224" s="90">
        <f>F224*H224</f>
        <v>6</v>
      </c>
      <c r="P224" s="91">
        <f>(I224*F224)/N224</f>
        <v>0.35714285714285715</v>
      </c>
      <c r="Q224" s="92">
        <f>F224*J224</f>
        <v>1</v>
      </c>
      <c r="R224" s="91">
        <f>(Q224*9)/N224</f>
        <v>6.4285714285714279E-2</v>
      </c>
      <c r="S224" s="92">
        <f>F224*K224</f>
        <v>0</v>
      </c>
      <c r="T224" s="90">
        <f>L224*F224</f>
        <v>130</v>
      </c>
      <c r="U224" s="90">
        <f>M224*F224</f>
        <v>1</v>
      </c>
      <c r="V224" s="93">
        <f>(U224*4)/N224</f>
        <v>2.8571428571428571E-2</v>
      </c>
      <c r="W224" s="94">
        <f>U224/E224</f>
        <v>3.5714285714285712E-2</v>
      </c>
      <c r="X224" s="95">
        <f>IF($D$3="Calories",N224,"")</f>
        <v>140</v>
      </c>
      <c r="Y224" s="95">
        <f>IF($F$3="Grams",O224,IF($F$3="% Calories",P224,""))</f>
        <v>6</v>
      </c>
      <c r="Z224" s="95" t="str">
        <f>IF($G$3="Grams",K224,"")</f>
        <v/>
      </c>
      <c r="AA224" s="95">
        <f>IF($H$3="Grams",Q224,IF($H$3="% Calories",R224,""))</f>
        <v>1</v>
      </c>
      <c r="AB224" s="95" t="str">
        <f>IF($I$3="Milligrams",T224,"")</f>
        <v/>
      </c>
      <c r="AC224" s="95">
        <f>IF($E$3="Grams",U224, IF($E$3="% Calories", V224, IF($E$3="% Weight",W224, "")))</f>
        <v>1</v>
      </c>
      <c r="AD224" s="96">
        <v>1</v>
      </c>
      <c r="AE224" s="66"/>
      <c r="AF224" s="66"/>
    </row>
    <row r="225" spans="1:32">
      <c r="A225" s="87" t="str">
        <f>IF(AND((AC225&lt;=$E$4),(AB225&lt;=$I$4),(AA225&lt;=$H$4),(Z225&lt;=$G$4),(Y225&lt;=$F$4),(X225&lt;=$D$4)),"Compliant","Non-Compliant")</f>
        <v>Compliant</v>
      </c>
      <c r="B225" s="88" t="s">
        <v>278</v>
      </c>
      <c r="C225" s="88" t="s">
        <v>288</v>
      </c>
      <c r="D225" s="88">
        <v>1</v>
      </c>
      <c r="E225" s="88">
        <v>28</v>
      </c>
      <c r="F225" s="89">
        <v>1</v>
      </c>
      <c r="G225" s="88">
        <v>140</v>
      </c>
      <c r="H225" s="88">
        <v>6</v>
      </c>
      <c r="I225" s="88">
        <v>50</v>
      </c>
      <c r="J225" s="88">
        <v>1</v>
      </c>
      <c r="K225" s="88">
        <v>0</v>
      </c>
      <c r="L225" s="88">
        <v>135</v>
      </c>
      <c r="M225" s="88">
        <v>1</v>
      </c>
      <c r="N225" s="90">
        <f>F225*G225</f>
        <v>140</v>
      </c>
      <c r="O225" s="90">
        <f>F225*H225</f>
        <v>6</v>
      </c>
      <c r="P225" s="91">
        <f>(I225*F225)/N225</f>
        <v>0.35714285714285715</v>
      </c>
      <c r="Q225" s="92">
        <f>F225*J225</f>
        <v>1</v>
      </c>
      <c r="R225" s="91">
        <f>(Q225*9)/N225</f>
        <v>6.4285714285714279E-2</v>
      </c>
      <c r="S225" s="92">
        <f>F225*K225</f>
        <v>0</v>
      </c>
      <c r="T225" s="90">
        <f>L225*F225</f>
        <v>135</v>
      </c>
      <c r="U225" s="90">
        <f>M225*F225</f>
        <v>1</v>
      </c>
      <c r="V225" s="93">
        <f>(U225*4)/N225</f>
        <v>2.8571428571428571E-2</v>
      </c>
      <c r="W225" s="94">
        <f>U225/E225</f>
        <v>3.5714285714285712E-2</v>
      </c>
      <c r="X225" s="95">
        <f>IF($D$3="Calories",N225,"")</f>
        <v>140</v>
      </c>
      <c r="Y225" s="95">
        <f>IF($F$3="Grams",O225,IF($F$3="% Calories",P225,""))</f>
        <v>6</v>
      </c>
      <c r="Z225" s="95" t="str">
        <f>IF($G$3="Grams",K225,"")</f>
        <v/>
      </c>
      <c r="AA225" s="95">
        <f>IF($H$3="Grams",Q225,IF($H$3="% Calories",R225,""))</f>
        <v>1</v>
      </c>
      <c r="AB225" s="95" t="str">
        <f>IF($I$3="Milligrams",T225,"")</f>
        <v/>
      </c>
      <c r="AC225" s="95">
        <f>IF($E$3="Grams",U225, IF($E$3="% Calories", V225, IF($E$3="% Weight",W225, "")))</f>
        <v>1</v>
      </c>
      <c r="AD225" s="96">
        <v>1</v>
      </c>
      <c r="AE225" s="66"/>
      <c r="AF225" s="66"/>
    </row>
    <row r="226" spans="1:32" hidden="1">
      <c r="A226" s="87" t="str">
        <f>IF(AND((AC226&lt;=$E$4),(AB226&lt;=$I$4),(AA226&lt;=$H$4),(Z226&lt;=$G$4),(Y226&lt;=$F$4),(X226&lt;=$D$4)),"Compliant","Non-Compliant")</f>
        <v>Non-Compliant</v>
      </c>
      <c r="B226" s="88" t="s">
        <v>278</v>
      </c>
      <c r="C226" s="88" t="s">
        <v>289</v>
      </c>
      <c r="D226" s="88">
        <v>1</v>
      </c>
      <c r="E226" s="88">
        <v>28</v>
      </c>
      <c r="F226" s="89">
        <v>1</v>
      </c>
      <c r="G226" s="88">
        <v>160</v>
      </c>
      <c r="H226" s="88">
        <v>9</v>
      </c>
      <c r="I226" s="88">
        <v>80</v>
      </c>
      <c r="J226" s="88">
        <v>1.5</v>
      </c>
      <c r="K226" s="88">
        <v>0</v>
      </c>
      <c r="L226" s="88">
        <v>90</v>
      </c>
      <c r="M226" s="88">
        <v>0</v>
      </c>
      <c r="N226" s="90">
        <f>F226*G226</f>
        <v>160</v>
      </c>
      <c r="O226" s="90">
        <f>F226*H226</f>
        <v>9</v>
      </c>
      <c r="P226" s="91">
        <f>(I226*F226)/N226</f>
        <v>0.5</v>
      </c>
      <c r="Q226" s="92">
        <f>F226*J226</f>
        <v>1.5</v>
      </c>
      <c r="R226" s="91">
        <f>(Q226*9)/N226</f>
        <v>8.4375000000000006E-2</v>
      </c>
      <c r="S226" s="92">
        <f>F226*K226</f>
        <v>0</v>
      </c>
      <c r="T226" s="90">
        <f>L226*F226</f>
        <v>90</v>
      </c>
      <c r="U226" s="90">
        <f>M226*F226</f>
        <v>0</v>
      </c>
      <c r="V226" s="93">
        <f>(U226*4)/N226</f>
        <v>0</v>
      </c>
      <c r="W226" s="94">
        <f>U226/E226</f>
        <v>0</v>
      </c>
      <c r="X226" s="95">
        <f>IF($D$3="Calories",N226,"")</f>
        <v>160</v>
      </c>
      <c r="Y226" s="95">
        <f>IF($F$3="Grams",O226,IF($F$3="% Calories",P226,""))</f>
        <v>9</v>
      </c>
      <c r="Z226" s="95" t="str">
        <f>IF($G$3="Grams",K226,"")</f>
        <v/>
      </c>
      <c r="AA226" s="95">
        <f>IF($H$3="Grams",Q226,IF($H$3="% Calories",R226,""))</f>
        <v>1.5</v>
      </c>
      <c r="AB226" s="95" t="str">
        <f>IF($I$3="Milligrams",T226,"")</f>
        <v/>
      </c>
      <c r="AC226" s="95">
        <f>IF($E$3="Grams",U226, IF($E$3="% Calories", V226, IF($E$3="% Weight",W226, "")))</f>
        <v>0</v>
      </c>
      <c r="AD226" s="96">
        <v>1</v>
      </c>
      <c r="AE226" s="66"/>
      <c r="AF226" s="66"/>
    </row>
    <row r="227" spans="1:32" hidden="1">
      <c r="A227" s="87" t="str">
        <f>IF(AND((AC227&lt;=$E$4),(AB227&lt;=$I$4),(AA227&lt;=$H$4),(Z227&lt;=$G$4),(Y227&lt;=$F$4),(X227&lt;=$D$4)),"Compliant","Non-Compliant")</f>
        <v>Non-Compliant</v>
      </c>
      <c r="B227" s="88" t="s">
        <v>278</v>
      </c>
      <c r="C227" s="88" t="s">
        <v>290</v>
      </c>
      <c r="D227" s="88">
        <v>1</v>
      </c>
      <c r="E227" s="88">
        <v>28</v>
      </c>
      <c r="F227" s="89">
        <v>1</v>
      </c>
      <c r="G227" s="88">
        <v>160</v>
      </c>
      <c r="H227" s="88">
        <v>10</v>
      </c>
      <c r="I227" s="88">
        <v>90</v>
      </c>
      <c r="J227" s="88">
        <v>1.5</v>
      </c>
      <c r="K227" s="88">
        <v>0</v>
      </c>
      <c r="L227" s="88">
        <v>85</v>
      </c>
      <c r="M227" s="88">
        <v>0</v>
      </c>
      <c r="N227" s="90">
        <f>F227*G227</f>
        <v>160</v>
      </c>
      <c r="O227" s="90">
        <f>F227*H227</f>
        <v>10</v>
      </c>
      <c r="P227" s="91">
        <f>(I227*F227)/N227</f>
        <v>0.5625</v>
      </c>
      <c r="Q227" s="92">
        <f>F227*J227</f>
        <v>1.5</v>
      </c>
      <c r="R227" s="91">
        <f>(Q227*9)/N227</f>
        <v>8.4375000000000006E-2</v>
      </c>
      <c r="S227" s="92">
        <f>F227*K227</f>
        <v>0</v>
      </c>
      <c r="T227" s="90">
        <f>L227*F227</f>
        <v>85</v>
      </c>
      <c r="U227" s="90">
        <f>M227*F227</f>
        <v>0</v>
      </c>
      <c r="V227" s="93">
        <f>(U227*4)/N227</f>
        <v>0</v>
      </c>
      <c r="W227" s="94">
        <f>U227/E227</f>
        <v>0</v>
      </c>
      <c r="X227" s="95">
        <f>IF($D$3="Calories",N227,"")</f>
        <v>160</v>
      </c>
      <c r="Y227" s="95">
        <f>IF($F$3="Grams",O227,IF($F$3="% Calories",P227,""))</f>
        <v>10</v>
      </c>
      <c r="Z227" s="95" t="str">
        <f>IF($G$3="Grams",K227,"")</f>
        <v/>
      </c>
      <c r="AA227" s="95">
        <f>IF($H$3="Grams",Q227,IF($H$3="% Calories",R227,""))</f>
        <v>1.5</v>
      </c>
      <c r="AB227" s="95" t="str">
        <f>IF($I$3="Milligrams",T227,"")</f>
        <v/>
      </c>
      <c r="AC227" s="95">
        <f>IF($E$3="Grams",U227, IF($E$3="% Calories", V227, IF($E$3="% Weight",W227, "")))</f>
        <v>0</v>
      </c>
      <c r="AD227" s="96">
        <v>1</v>
      </c>
      <c r="AE227" s="66"/>
      <c r="AF227" s="66"/>
    </row>
    <row r="228" spans="1:32">
      <c r="A228" s="87" t="str">
        <f>IF(AND((AC228&lt;=$E$4),(AB228&lt;=$I$4),(AA228&lt;=$H$4),(Z228&lt;=$G$4),(Y228&lt;=$F$4),(X228&lt;=$D$4)),"Compliant","Non-Compliant")</f>
        <v>Compliant</v>
      </c>
      <c r="B228" s="88" t="s">
        <v>278</v>
      </c>
      <c r="C228" s="88" t="s">
        <v>291</v>
      </c>
      <c r="D228" s="88">
        <v>1</v>
      </c>
      <c r="E228" s="88">
        <v>28</v>
      </c>
      <c r="F228" s="89">
        <v>1</v>
      </c>
      <c r="G228" s="88">
        <v>120</v>
      </c>
      <c r="H228" s="88">
        <v>3</v>
      </c>
      <c r="I228" s="88">
        <v>30</v>
      </c>
      <c r="J228" s="88">
        <v>0.5</v>
      </c>
      <c r="K228" s="88">
        <v>0</v>
      </c>
      <c r="L228" s="88">
        <v>190</v>
      </c>
      <c r="M228" s="88">
        <v>3</v>
      </c>
      <c r="N228" s="90">
        <f>F228*G228</f>
        <v>120</v>
      </c>
      <c r="O228" s="90">
        <f>F228*H228</f>
        <v>3</v>
      </c>
      <c r="P228" s="91">
        <f>(I228*F228)/N228</f>
        <v>0.25</v>
      </c>
      <c r="Q228" s="92">
        <f>F228*J228</f>
        <v>0.5</v>
      </c>
      <c r="R228" s="91">
        <f>(Q228*9)/N228</f>
        <v>3.7499999999999999E-2</v>
      </c>
      <c r="S228" s="92">
        <f>F228*K228</f>
        <v>0</v>
      </c>
      <c r="T228" s="90">
        <f>L228*F228</f>
        <v>190</v>
      </c>
      <c r="U228" s="90">
        <f>M228*F228</f>
        <v>3</v>
      </c>
      <c r="V228" s="93">
        <f>(U228*4)/N228</f>
        <v>0.1</v>
      </c>
      <c r="W228" s="94">
        <f>U228/E228</f>
        <v>0.10714285714285714</v>
      </c>
      <c r="X228" s="95">
        <f>IF($D$3="Calories",N228,"")</f>
        <v>120</v>
      </c>
      <c r="Y228" s="95">
        <f>IF($F$3="Grams",O228,IF($F$3="% Calories",P228,""))</f>
        <v>3</v>
      </c>
      <c r="Z228" s="95" t="str">
        <f>IF($G$3="Grams",K228,"")</f>
        <v/>
      </c>
      <c r="AA228" s="95">
        <f>IF($H$3="Grams",Q228,IF($H$3="% Calories",R228,""))</f>
        <v>0.5</v>
      </c>
      <c r="AB228" s="95" t="str">
        <f>IF($I$3="Milligrams",T228,"")</f>
        <v/>
      </c>
      <c r="AC228" s="95">
        <f>IF($E$3="Grams",U228, IF($E$3="% Calories", V228, IF($E$3="% Weight",W228, "")))</f>
        <v>3</v>
      </c>
      <c r="AD228" s="96">
        <v>1</v>
      </c>
      <c r="AE228" s="66"/>
      <c r="AF228" s="66"/>
    </row>
    <row r="229" spans="1:32">
      <c r="A229" s="87" t="str">
        <f>IF(AND((AC229&lt;=$E$4),(AB229&lt;=$I$4),(AA229&lt;=$H$4),(Z229&lt;=$G$4),(Y229&lt;=$F$4),(X229&lt;=$D$4)),"Compliant","Non-Compliant")</f>
        <v>Compliant</v>
      </c>
      <c r="B229" s="88" t="s">
        <v>278</v>
      </c>
      <c r="C229" s="88" t="s">
        <v>292</v>
      </c>
      <c r="D229" s="88">
        <v>1</v>
      </c>
      <c r="E229" s="88">
        <v>28</v>
      </c>
      <c r="F229" s="89">
        <v>1</v>
      </c>
      <c r="G229" s="88">
        <v>120</v>
      </c>
      <c r="H229" s="88">
        <v>2</v>
      </c>
      <c r="I229" s="88">
        <v>20</v>
      </c>
      <c r="J229" s="88">
        <v>0</v>
      </c>
      <c r="K229" s="88">
        <v>0</v>
      </c>
      <c r="L229" s="88">
        <v>135</v>
      </c>
      <c r="M229" s="88">
        <v>2</v>
      </c>
      <c r="N229" s="90">
        <f>F229*G229</f>
        <v>120</v>
      </c>
      <c r="O229" s="90">
        <f>F229*H229</f>
        <v>2</v>
      </c>
      <c r="P229" s="91">
        <f>(I229*F229)/N229</f>
        <v>0.16666666666666666</v>
      </c>
      <c r="Q229" s="92">
        <f>F229*J229</f>
        <v>0</v>
      </c>
      <c r="R229" s="91">
        <f>(Q229*9)/N229</f>
        <v>0</v>
      </c>
      <c r="S229" s="92">
        <f>F229*K229</f>
        <v>0</v>
      </c>
      <c r="T229" s="90">
        <f>L229*F229</f>
        <v>135</v>
      </c>
      <c r="U229" s="90">
        <f>M229*F229</f>
        <v>2</v>
      </c>
      <c r="V229" s="93">
        <f>(U229*4)/N229</f>
        <v>6.6666666666666666E-2</v>
      </c>
      <c r="W229" s="94">
        <f>U229/E229</f>
        <v>7.1428571428571425E-2</v>
      </c>
      <c r="X229" s="95">
        <f>IF($D$3="Calories",N229,"")</f>
        <v>120</v>
      </c>
      <c r="Y229" s="95">
        <f>IF($F$3="Grams",O229,IF($F$3="% Calories",P229,""))</f>
        <v>2</v>
      </c>
      <c r="Z229" s="95" t="str">
        <f>IF($G$3="Grams",K229,"")</f>
        <v/>
      </c>
      <c r="AA229" s="95">
        <f>IF($H$3="Grams",Q229,IF($H$3="% Calories",R229,""))</f>
        <v>0</v>
      </c>
      <c r="AB229" s="95" t="str">
        <f>IF($I$3="Milligrams",T229,"")</f>
        <v/>
      </c>
      <c r="AC229" s="95">
        <f>IF($E$3="Grams",U229, IF($E$3="% Calories", V229, IF($E$3="% Weight",W229, "")))</f>
        <v>2</v>
      </c>
      <c r="AD229" s="96">
        <v>1</v>
      </c>
      <c r="AE229" s="66"/>
      <c r="AF229" s="66"/>
    </row>
    <row r="230" spans="1:32">
      <c r="A230" s="87" t="str">
        <f>IF(AND((AC230&lt;=$E$4),(AB230&lt;=$I$4),(AA230&lt;=$H$4),(Z230&lt;=$G$4),(Y230&lt;=$F$4),(X230&lt;=$D$4)),"Compliant","Non-Compliant")</f>
        <v>Compliant</v>
      </c>
      <c r="B230" s="88" t="s">
        <v>278</v>
      </c>
      <c r="C230" s="88" t="s">
        <v>293</v>
      </c>
      <c r="D230" s="88">
        <v>1</v>
      </c>
      <c r="E230" s="88">
        <v>28</v>
      </c>
      <c r="F230" s="89">
        <v>1</v>
      </c>
      <c r="G230" s="88">
        <v>120</v>
      </c>
      <c r="H230" s="88">
        <v>3</v>
      </c>
      <c r="I230" s="88">
        <v>25</v>
      </c>
      <c r="J230" s="88">
        <v>0.5</v>
      </c>
      <c r="K230" s="88">
        <v>0</v>
      </c>
      <c r="L230" s="88">
        <v>170</v>
      </c>
      <c r="M230" s="88">
        <v>3</v>
      </c>
      <c r="N230" s="90">
        <f>F230*G230</f>
        <v>120</v>
      </c>
      <c r="O230" s="90">
        <f>F230*H230</f>
        <v>3</v>
      </c>
      <c r="P230" s="91">
        <f>(I230*F230)/N230</f>
        <v>0.20833333333333334</v>
      </c>
      <c r="Q230" s="92">
        <f>F230*J230</f>
        <v>0.5</v>
      </c>
      <c r="R230" s="91">
        <f>(Q230*9)/N230</f>
        <v>3.7499999999999999E-2</v>
      </c>
      <c r="S230" s="92">
        <f>F230*K230</f>
        <v>0</v>
      </c>
      <c r="T230" s="90">
        <f>L230*F230</f>
        <v>170</v>
      </c>
      <c r="U230" s="90">
        <f>M230*F230</f>
        <v>3</v>
      </c>
      <c r="V230" s="93">
        <f>(U230*4)/N230</f>
        <v>0.1</v>
      </c>
      <c r="W230" s="94">
        <f>U230/E230</f>
        <v>0.10714285714285714</v>
      </c>
      <c r="X230" s="95">
        <f>IF($D$3="Calories",N230,"")</f>
        <v>120</v>
      </c>
      <c r="Y230" s="95">
        <f>IF($F$3="Grams",O230,IF($F$3="% Calories",P230,""))</f>
        <v>3</v>
      </c>
      <c r="Z230" s="95" t="str">
        <f>IF($G$3="Grams",K230,"")</f>
        <v/>
      </c>
      <c r="AA230" s="95">
        <f>IF($H$3="Grams",Q230,IF($H$3="% Calories",R230,""))</f>
        <v>0.5</v>
      </c>
      <c r="AB230" s="95" t="str">
        <f>IF($I$3="Milligrams",T230,"")</f>
        <v/>
      </c>
      <c r="AC230" s="95">
        <f>IF($E$3="Grams",U230, IF($E$3="% Calories", V230, IF($E$3="% Weight",W230, "")))</f>
        <v>3</v>
      </c>
      <c r="AD230" s="96">
        <v>1</v>
      </c>
      <c r="AE230" s="66"/>
      <c r="AF230" s="66"/>
    </row>
    <row r="231" spans="1:32" hidden="1">
      <c r="A231" s="87" t="str">
        <f>IF(AND((AC231&lt;=$E$4),(AB231&lt;=$I$4),(AA231&lt;=$H$4),(Z231&lt;=$G$4),(Y231&lt;=$F$4),(X231&lt;=$D$4)),"Compliant","Non-Compliant")</f>
        <v>Non-Compliant</v>
      </c>
      <c r="B231" s="88" t="s">
        <v>278</v>
      </c>
      <c r="C231" s="88" t="s">
        <v>294</v>
      </c>
      <c r="D231" s="88">
        <v>1</v>
      </c>
      <c r="E231" s="88">
        <v>28</v>
      </c>
      <c r="F231" s="89">
        <v>1</v>
      </c>
      <c r="G231" s="88">
        <v>160</v>
      </c>
      <c r="H231" s="88">
        <v>10</v>
      </c>
      <c r="I231" s="88">
        <v>90</v>
      </c>
      <c r="J231" s="88">
        <v>1.5</v>
      </c>
      <c r="K231" s="88">
        <v>0</v>
      </c>
      <c r="L231" s="88">
        <v>180</v>
      </c>
      <c r="M231" s="88">
        <v>1</v>
      </c>
      <c r="N231" s="90">
        <f>F231*G231</f>
        <v>160</v>
      </c>
      <c r="O231" s="90">
        <f>F231*H231</f>
        <v>10</v>
      </c>
      <c r="P231" s="91">
        <f>(I231*F231)/N231</f>
        <v>0.5625</v>
      </c>
      <c r="Q231" s="92">
        <f>F231*J231</f>
        <v>1.5</v>
      </c>
      <c r="R231" s="91">
        <f>(Q231*9)/N231</f>
        <v>8.4375000000000006E-2</v>
      </c>
      <c r="S231" s="92">
        <f>F231*K231</f>
        <v>0</v>
      </c>
      <c r="T231" s="90">
        <f>L231*F231</f>
        <v>180</v>
      </c>
      <c r="U231" s="90">
        <f>M231*F231</f>
        <v>1</v>
      </c>
      <c r="V231" s="93">
        <f>(U231*4)/N231</f>
        <v>2.5000000000000001E-2</v>
      </c>
      <c r="W231" s="94">
        <f>U231/E231</f>
        <v>3.5714285714285712E-2</v>
      </c>
      <c r="X231" s="95">
        <f>IF($D$3="Calories",N231,"")</f>
        <v>160</v>
      </c>
      <c r="Y231" s="95">
        <f>IF($F$3="Grams",O231,IF($F$3="% Calories",P231,""))</f>
        <v>10</v>
      </c>
      <c r="Z231" s="95" t="str">
        <f>IF($G$3="Grams",K231,"")</f>
        <v/>
      </c>
      <c r="AA231" s="95">
        <f>IF($H$3="Grams",Q231,IF($H$3="% Calories",R231,""))</f>
        <v>1.5</v>
      </c>
      <c r="AB231" s="95" t="str">
        <f>IF($I$3="Milligrams",T231,"")</f>
        <v/>
      </c>
      <c r="AC231" s="95">
        <f>IF($E$3="Grams",U231, IF($E$3="% Calories", V231, IF($E$3="% Weight",W231, "")))</f>
        <v>1</v>
      </c>
      <c r="AD231" s="96">
        <v>1</v>
      </c>
      <c r="AE231" s="66"/>
      <c r="AF231" s="66"/>
    </row>
    <row r="232" spans="1:32" hidden="1">
      <c r="A232" s="87" t="str">
        <f>IF(AND((AC232&lt;=$E$4),(AB232&lt;=$I$4),(AA232&lt;=$H$4),(Z232&lt;=$G$4),(Y232&lt;=$F$4),(X232&lt;=$D$4)),"Compliant","Non-Compliant")</f>
        <v>Non-Compliant</v>
      </c>
      <c r="B232" s="88" t="s">
        <v>278</v>
      </c>
      <c r="C232" s="88" t="s">
        <v>295</v>
      </c>
      <c r="D232" s="88">
        <v>1</v>
      </c>
      <c r="E232" s="88">
        <v>28</v>
      </c>
      <c r="F232" s="89">
        <v>1</v>
      </c>
      <c r="G232" s="88">
        <v>160</v>
      </c>
      <c r="H232" s="88">
        <v>10</v>
      </c>
      <c r="I232" s="88">
        <v>90</v>
      </c>
      <c r="J232" s="88">
        <v>1.5</v>
      </c>
      <c r="K232" s="88">
        <v>0</v>
      </c>
      <c r="L232" s="88">
        <v>220</v>
      </c>
      <c r="M232" s="88">
        <v>0</v>
      </c>
      <c r="N232" s="90">
        <f>F232*G232</f>
        <v>160</v>
      </c>
      <c r="O232" s="90">
        <f>F232*H232</f>
        <v>10</v>
      </c>
      <c r="P232" s="91">
        <f>(I232*F232)/N232</f>
        <v>0.5625</v>
      </c>
      <c r="Q232" s="92">
        <f>F232*J232</f>
        <v>1.5</v>
      </c>
      <c r="R232" s="91">
        <f>(Q232*9)/N232</f>
        <v>8.4375000000000006E-2</v>
      </c>
      <c r="S232" s="92">
        <f>F232*K232</f>
        <v>0</v>
      </c>
      <c r="T232" s="90">
        <f>L232*F232</f>
        <v>220</v>
      </c>
      <c r="U232" s="90">
        <f>M232*F232</f>
        <v>0</v>
      </c>
      <c r="V232" s="93">
        <f>(U232*4)/N232</f>
        <v>0</v>
      </c>
      <c r="W232" s="94">
        <f>U232/E232</f>
        <v>0</v>
      </c>
      <c r="X232" s="95">
        <f>IF($D$3="Calories",N232,"")</f>
        <v>160</v>
      </c>
      <c r="Y232" s="95">
        <f>IF($F$3="Grams",O232,IF($F$3="% Calories",P232,""))</f>
        <v>10</v>
      </c>
      <c r="Z232" s="95" t="str">
        <f>IF($G$3="Grams",K232,"")</f>
        <v/>
      </c>
      <c r="AA232" s="95">
        <f>IF($H$3="Grams",Q232,IF($H$3="% Calories",R232,""))</f>
        <v>1.5</v>
      </c>
      <c r="AB232" s="95" t="str">
        <f>IF($I$3="Milligrams",T232,"")</f>
        <v/>
      </c>
      <c r="AC232" s="95">
        <f>IF($E$3="Grams",U232, IF($E$3="% Calories", V232, IF($E$3="% Weight",W232, "")))</f>
        <v>0</v>
      </c>
      <c r="AD232" s="96">
        <v>1</v>
      </c>
      <c r="AE232" s="66"/>
      <c r="AF232" s="66"/>
    </row>
    <row r="233" spans="1:32" hidden="1">
      <c r="A233" s="87" t="str">
        <f>IF(AND((AC233&lt;=$E$4),(AB233&lt;=$I$4),(AA233&lt;=$H$4),(Z233&lt;=$G$4),(Y233&lt;=$F$4),(X233&lt;=$D$4)),"Compliant","Non-Compliant")</f>
        <v>Non-Compliant</v>
      </c>
      <c r="B233" s="88" t="s">
        <v>278</v>
      </c>
      <c r="C233" s="88" t="s">
        <v>296</v>
      </c>
      <c r="D233" s="88">
        <v>1</v>
      </c>
      <c r="E233" s="88">
        <v>28</v>
      </c>
      <c r="F233" s="89">
        <v>1</v>
      </c>
      <c r="G233" s="88">
        <v>150</v>
      </c>
      <c r="H233" s="88">
        <v>10</v>
      </c>
      <c r="I233" s="88">
        <v>90</v>
      </c>
      <c r="J233" s="88">
        <v>1</v>
      </c>
      <c r="K233" s="88">
        <v>0</v>
      </c>
      <c r="L233" s="88">
        <v>180</v>
      </c>
      <c r="M233" s="88">
        <v>0</v>
      </c>
      <c r="N233" s="90">
        <f>F233*G233</f>
        <v>150</v>
      </c>
      <c r="O233" s="90">
        <f>F233*H233</f>
        <v>10</v>
      </c>
      <c r="P233" s="91">
        <f>(I233*F233)/N233</f>
        <v>0.6</v>
      </c>
      <c r="Q233" s="92">
        <f>F233*J233</f>
        <v>1</v>
      </c>
      <c r="R233" s="91">
        <f>(Q233*9)/N233</f>
        <v>0.06</v>
      </c>
      <c r="S233" s="92">
        <f>F233*K233</f>
        <v>0</v>
      </c>
      <c r="T233" s="90">
        <f>L233*F233</f>
        <v>180</v>
      </c>
      <c r="U233" s="90">
        <f>M233*F233</f>
        <v>0</v>
      </c>
      <c r="V233" s="93">
        <f>(U233*4)/N233</f>
        <v>0</v>
      </c>
      <c r="W233" s="94">
        <f>U233/E233</f>
        <v>0</v>
      </c>
      <c r="X233" s="95">
        <f>IF($D$3="Calories",N233,"")</f>
        <v>150</v>
      </c>
      <c r="Y233" s="95">
        <f>IF($F$3="Grams",O233,IF($F$3="% Calories",P233,""))</f>
        <v>10</v>
      </c>
      <c r="Z233" s="95" t="str">
        <f>IF($G$3="Grams",K233,"")</f>
        <v/>
      </c>
      <c r="AA233" s="95">
        <f>IF($H$3="Grams",Q233,IF($H$3="% Calories",R233,""))</f>
        <v>1</v>
      </c>
      <c r="AB233" s="95" t="str">
        <f>IF($I$3="Milligrams",T233,"")</f>
        <v/>
      </c>
      <c r="AC233" s="95">
        <f>IF($E$3="Grams",U233, IF($E$3="% Calories", V233, IF($E$3="% Weight",W233, "")))</f>
        <v>0</v>
      </c>
      <c r="AD233" s="96">
        <v>1</v>
      </c>
      <c r="AE233" s="66"/>
      <c r="AF233" s="66"/>
    </row>
    <row r="234" spans="1:32" hidden="1">
      <c r="A234" s="87" t="str">
        <f>IF(AND((AC234&lt;=$E$4),(AB234&lt;=$I$4),(AA234&lt;=$H$4),(Z234&lt;=$G$4),(Y234&lt;=$F$4),(X234&lt;=$D$4)),"Compliant","Non-Compliant")</f>
        <v>Non-Compliant</v>
      </c>
      <c r="B234" s="88" t="s">
        <v>278</v>
      </c>
      <c r="C234" s="88" t="s">
        <v>297</v>
      </c>
      <c r="D234" s="88">
        <v>1</v>
      </c>
      <c r="E234" s="88">
        <v>28</v>
      </c>
      <c r="F234" s="89">
        <v>1</v>
      </c>
      <c r="G234" s="88">
        <v>160</v>
      </c>
      <c r="H234" s="88">
        <v>10</v>
      </c>
      <c r="I234" s="88">
        <v>90</v>
      </c>
      <c r="J234" s="88">
        <v>1.5</v>
      </c>
      <c r="K234" s="88">
        <v>0</v>
      </c>
      <c r="L234" s="88">
        <v>160</v>
      </c>
      <c r="M234" s="88">
        <v>0</v>
      </c>
      <c r="N234" s="90">
        <f>F234*G234</f>
        <v>160</v>
      </c>
      <c r="O234" s="90">
        <f>F234*H234</f>
        <v>10</v>
      </c>
      <c r="P234" s="91">
        <f>(I234*F234)/N234</f>
        <v>0.5625</v>
      </c>
      <c r="Q234" s="92">
        <f>F234*J234</f>
        <v>1.5</v>
      </c>
      <c r="R234" s="91">
        <f>(Q234*9)/N234</f>
        <v>8.4375000000000006E-2</v>
      </c>
      <c r="S234" s="92">
        <f>F234*K234</f>
        <v>0</v>
      </c>
      <c r="T234" s="90">
        <f>L234*F234</f>
        <v>160</v>
      </c>
      <c r="U234" s="90">
        <f>M234*F234</f>
        <v>0</v>
      </c>
      <c r="V234" s="93">
        <f>(U234*4)/N234</f>
        <v>0</v>
      </c>
      <c r="W234" s="94">
        <f>U234/E234</f>
        <v>0</v>
      </c>
      <c r="X234" s="95">
        <f>IF($D$3="Calories",N234,"")</f>
        <v>160</v>
      </c>
      <c r="Y234" s="95">
        <f>IF($F$3="Grams",O234,IF($F$3="% Calories",P234,""))</f>
        <v>10</v>
      </c>
      <c r="Z234" s="95" t="str">
        <f>IF($G$3="Grams",K234,"")</f>
        <v/>
      </c>
      <c r="AA234" s="95">
        <f>IF($H$3="Grams",Q234,IF($H$3="% Calories",R234,""))</f>
        <v>1.5</v>
      </c>
      <c r="AB234" s="95" t="str">
        <f>IF($I$3="Milligrams",T234,"")</f>
        <v/>
      </c>
      <c r="AC234" s="95">
        <f>IF($E$3="Grams",U234, IF($E$3="% Calories", V234, IF($E$3="% Weight",W234, "")))</f>
        <v>0</v>
      </c>
      <c r="AD234" s="96">
        <v>1</v>
      </c>
      <c r="AE234" s="66"/>
      <c r="AF234" s="66"/>
    </row>
    <row r="235" spans="1:32">
      <c r="A235" s="87" t="str">
        <f>IF(AND((AC235&lt;=$E$4),(AB235&lt;=$I$4),(AA235&lt;=$H$4),(Z235&lt;=$G$4),(Y235&lt;=$F$4),(X235&lt;=$D$4)),"Compliant","Non-Compliant")</f>
        <v>Compliant</v>
      </c>
      <c r="B235" s="88" t="s">
        <v>278</v>
      </c>
      <c r="C235" s="88" t="s">
        <v>298</v>
      </c>
      <c r="D235" s="88">
        <v>1</v>
      </c>
      <c r="E235" s="88">
        <v>28</v>
      </c>
      <c r="F235" s="89">
        <v>1</v>
      </c>
      <c r="G235" s="88">
        <v>140</v>
      </c>
      <c r="H235" s="88">
        <v>6</v>
      </c>
      <c r="I235" s="88">
        <v>60</v>
      </c>
      <c r="J235" s="88">
        <v>1</v>
      </c>
      <c r="K235" s="88">
        <v>0</v>
      </c>
      <c r="L235" s="88">
        <v>160</v>
      </c>
      <c r="M235" s="88">
        <v>2</v>
      </c>
      <c r="N235" s="90">
        <f>F235*G235</f>
        <v>140</v>
      </c>
      <c r="O235" s="90">
        <f>F235*H235</f>
        <v>6</v>
      </c>
      <c r="P235" s="91">
        <f>(I235*F235)/N235</f>
        <v>0.42857142857142855</v>
      </c>
      <c r="Q235" s="92">
        <f>F235*J235</f>
        <v>1</v>
      </c>
      <c r="R235" s="91">
        <f>(Q235*9)/N235</f>
        <v>6.4285714285714279E-2</v>
      </c>
      <c r="S235" s="92">
        <f>F235*K235</f>
        <v>0</v>
      </c>
      <c r="T235" s="90">
        <f>L235*F235</f>
        <v>160</v>
      </c>
      <c r="U235" s="90">
        <f>M235*F235</f>
        <v>2</v>
      </c>
      <c r="V235" s="93">
        <f>(U235*4)/N235</f>
        <v>5.7142857142857141E-2</v>
      </c>
      <c r="W235" s="94">
        <f>U235/E235</f>
        <v>7.1428571428571425E-2</v>
      </c>
      <c r="X235" s="95">
        <f>IF($D$3="Calories",N235,"")</f>
        <v>140</v>
      </c>
      <c r="Y235" s="95">
        <f>IF($F$3="Grams",O235,IF($F$3="% Calories",P235,""))</f>
        <v>6</v>
      </c>
      <c r="Z235" s="95" t="str">
        <f>IF($G$3="Grams",K235,"")</f>
        <v/>
      </c>
      <c r="AA235" s="95">
        <f>IF($H$3="Grams",Q235,IF($H$3="% Calories",R235,""))</f>
        <v>1</v>
      </c>
      <c r="AB235" s="95" t="str">
        <f>IF($I$3="Milligrams",T235,"")</f>
        <v/>
      </c>
      <c r="AC235" s="95">
        <f>IF($E$3="Grams",U235, IF($E$3="% Calories", V235, IF($E$3="% Weight",W235, "")))</f>
        <v>2</v>
      </c>
      <c r="AD235" s="96">
        <v>1</v>
      </c>
      <c r="AE235" s="66"/>
      <c r="AF235" s="66"/>
    </row>
    <row r="236" spans="1:32" hidden="1">
      <c r="A236" s="87" t="str">
        <f>IF(AND((AC236&lt;=$E$4),(AB236&lt;=$I$4),(AA236&lt;=$H$4),(Z236&lt;=$G$4),(Y236&lt;=$F$4),(X236&lt;=$D$4)),"Compliant","Non-Compliant")</f>
        <v>Non-Compliant</v>
      </c>
      <c r="B236" s="88" t="s">
        <v>278</v>
      </c>
      <c r="C236" s="88" t="s">
        <v>299</v>
      </c>
      <c r="D236" s="88">
        <v>1</v>
      </c>
      <c r="E236" s="88">
        <v>28</v>
      </c>
      <c r="F236" s="89">
        <v>1</v>
      </c>
      <c r="G236" s="88">
        <v>160</v>
      </c>
      <c r="H236" s="88">
        <v>10</v>
      </c>
      <c r="I236" s="88">
        <v>90</v>
      </c>
      <c r="J236" s="88">
        <v>1.5</v>
      </c>
      <c r="K236" s="88">
        <v>0</v>
      </c>
      <c r="L236" s="88">
        <v>70</v>
      </c>
      <c r="M236" s="88">
        <v>0</v>
      </c>
      <c r="N236" s="90">
        <f>F236*G236</f>
        <v>160</v>
      </c>
      <c r="O236" s="90">
        <f>F236*H236</f>
        <v>10</v>
      </c>
      <c r="P236" s="91">
        <f>(I236*F236)/N236</f>
        <v>0.5625</v>
      </c>
      <c r="Q236" s="92">
        <f>F236*J236</f>
        <v>1.5</v>
      </c>
      <c r="R236" s="91">
        <f>(Q236*9)/N236</f>
        <v>8.4375000000000006E-2</v>
      </c>
      <c r="S236" s="92">
        <f>F236*K236</f>
        <v>0</v>
      </c>
      <c r="T236" s="90">
        <f>L236*F236</f>
        <v>70</v>
      </c>
      <c r="U236" s="90">
        <f>M236*F236</f>
        <v>0</v>
      </c>
      <c r="V236" s="93">
        <f>(U236*4)/N236</f>
        <v>0</v>
      </c>
      <c r="W236" s="94">
        <f>U236/E236</f>
        <v>0</v>
      </c>
      <c r="X236" s="95">
        <f>IF($D$3="Calories",N236,"")</f>
        <v>160</v>
      </c>
      <c r="Y236" s="95">
        <f>IF($F$3="Grams",O236,IF($F$3="% Calories",P236,""))</f>
        <v>10</v>
      </c>
      <c r="Z236" s="95" t="str">
        <f>IF($G$3="Grams",K236,"")</f>
        <v/>
      </c>
      <c r="AA236" s="95">
        <f>IF($H$3="Grams",Q236,IF($H$3="% Calories",R236,""))</f>
        <v>1.5</v>
      </c>
      <c r="AB236" s="95" t="str">
        <f>IF($I$3="Milligrams",T236,"")</f>
        <v/>
      </c>
      <c r="AC236" s="95">
        <f>IF($E$3="Grams",U236, IF($E$3="% Calories", V236, IF($E$3="% Weight",W236, "")))</f>
        <v>0</v>
      </c>
      <c r="AD236" s="96">
        <v>1</v>
      </c>
      <c r="AE236" s="66"/>
      <c r="AF236" s="66"/>
    </row>
    <row r="237" spans="1:32" hidden="1">
      <c r="A237" s="87" t="str">
        <f>IF(AND((AC237&lt;=$E$4),(AB237&lt;=$I$4),(AA237&lt;=$H$4),(Z237&lt;=$G$4),(Y237&lt;=$F$4),(X237&lt;=$D$4)),"Compliant","Non-Compliant")</f>
        <v>Non-Compliant</v>
      </c>
      <c r="B237" s="88" t="s">
        <v>278</v>
      </c>
      <c r="C237" s="88" t="s">
        <v>300</v>
      </c>
      <c r="D237" s="88">
        <v>1</v>
      </c>
      <c r="E237" s="88">
        <v>28</v>
      </c>
      <c r="F237" s="89">
        <v>1</v>
      </c>
      <c r="G237" s="88">
        <v>160</v>
      </c>
      <c r="H237" s="88">
        <v>10</v>
      </c>
      <c r="I237" s="88">
        <v>90</v>
      </c>
      <c r="J237" s="88">
        <v>1.5</v>
      </c>
      <c r="K237" s="88">
        <v>0</v>
      </c>
      <c r="L237" s="88">
        <v>140</v>
      </c>
      <c r="M237" s="88">
        <v>0</v>
      </c>
      <c r="N237" s="90">
        <f>F237*G237</f>
        <v>160</v>
      </c>
      <c r="O237" s="90">
        <f>F237*H237</f>
        <v>10</v>
      </c>
      <c r="P237" s="91">
        <f>(I237*F237)/N237</f>
        <v>0.5625</v>
      </c>
      <c r="Q237" s="92">
        <f>F237*J237</f>
        <v>1.5</v>
      </c>
      <c r="R237" s="91">
        <f>(Q237*9)/N237</f>
        <v>8.4375000000000006E-2</v>
      </c>
      <c r="S237" s="92">
        <f>F237*K237</f>
        <v>0</v>
      </c>
      <c r="T237" s="90">
        <f>L237*F237</f>
        <v>140</v>
      </c>
      <c r="U237" s="90">
        <f>M237*F237</f>
        <v>0</v>
      </c>
      <c r="V237" s="93">
        <f>(U237*4)/N237</f>
        <v>0</v>
      </c>
      <c r="W237" s="94">
        <f>U237/E237</f>
        <v>0</v>
      </c>
      <c r="X237" s="95">
        <f>IF($D$3="Calories",N237,"")</f>
        <v>160</v>
      </c>
      <c r="Y237" s="95">
        <f>IF($F$3="Grams",O237,IF($F$3="% Calories",P237,""))</f>
        <v>10</v>
      </c>
      <c r="Z237" s="95" t="str">
        <f>IF($G$3="Grams",K237,"")</f>
        <v/>
      </c>
      <c r="AA237" s="95">
        <f>IF($H$3="Grams",Q237,IF($H$3="% Calories",R237,""))</f>
        <v>1.5</v>
      </c>
      <c r="AB237" s="95" t="str">
        <f>IF($I$3="Milligrams",T237,"")</f>
        <v/>
      </c>
      <c r="AC237" s="95">
        <f>IF($E$3="Grams",U237, IF($E$3="% Calories", V237, IF($E$3="% Weight",W237, "")))</f>
        <v>0</v>
      </c>
      <c r="AD237" s="96">
        <v>1</v>
      </c>
      <c r="AE237" s="66"/>
      <c r="AF237" s="66"/>
    </row>
    <row r="238" spans="1:32" hidden="1">
      <c r="A238" s="87" t="str">
        <f>IF(AND((AC238&lt;=$E$4),(AB238&lt;=$I$4),(AA238&lt;=$H$4),(Z238&lt;=$G$4),(Y238&lt;=$F$4),(X238&lt;=$D$4)),"Compliant","Non-Compliant")</f>
        <v>Non-Compliant</v>
      </c>
      <c r="B238" s="88" t="s">
        <v>301</v>
      </c>
      <c r="C238" s="88" t="s">
        <v>302</v>
      </c>
      <c r="D238" s="88"/>
      <c r="E238" s="88">
        <v>38.270000000000003</v>
      </c>
      <c r="F238" s="89">
        <v>1</v>
      </c>
      <c r="G238" s="88">
        <v>180</v>
      </c>
      <c r="H238" s="88">
        <v>7</v>
      </c>
      <c r="I238" s="88">
        <v>60</v>
      </c>
      <c r="J238" s="88">
        <v>4</v>
      </c>
      <c r="K238" s="88">
        <v>0</v>
      </c>
      <c r="L238" s="88">
        <v>55</v>
      </c>
      <c r="M238" s="88">
        <v>22</v>
      </c>
      <c r="N238" s="90">
        <f>F238*G238</f>
        <v>180</v>
      </c>
      <c r="O238" s="90">
        <f>F238*H238</f>
        <v>7</v>
      </c>
      <c r="P238" s="91">
        <f>(I238*F238)/N238</f>
        <v>0.33333333333333331</v>
      </c>
      <c r="Q238" s="92">
        <f>F238*J238</f>
        <v>4</v>
      </c>
      <c r="R238" s="91">
        <f>(Q238*9)/N238</f>
        <v>0.2</v>
      </c>
      <c r="S238" s="92">
        <f>F238*K238</f>
        <v>0</v>
      </c>
      <c r="T238" s="90">
        <f>L238*F238</f>
        <v>55</v>
      </c>
      <c r="U238" s="90">
        <f>M238*F238</f>
        <v>22</v>
      </c>
      <c r="V238" s="93">
        <f>(U238*4)/N238</f>
        <v>0.48888888888888887</v>
      </c>
      <c r="W238" s="94">
        <f>U238/E238</f>
        <v>0.57486281682780238</v>
      </c>
      <c r="X238" s="95">
        <f>IF($D$3="Calories",N238,"")</f>
        <v>180</v>
      </c>
      <c r="Y238" s="95">
        <f>IF($F$3="Grams",O238,IF($F$3="% Calories",P238,""))</f>
        <v>7</v>
      </c>
      <c r="Z238" s="95" t="str">
        <f>IF($G$3="Grams",K238,"")</f>
        <v/>
      </c>
      <c r="AA238" s="95">
        <f>IF($H$3="Grams",Q238,IF($H$3="% Calories",R238,""))</f>
        <v>4</v>
      </c>
      <c r="AB238" s="95" t="str">
        <f>IF($I$3="Milligrams",T238,"")</f>
        <v/>
      </c>
      <c r="AC238" s="95">
        <f>IF($E$3="Grams",U238, IF($E$3="% Calories", V238, IF($E$3="% Weight",W238, "")))</f>
        <v>22</v>
      </c>
      <c r="AD238" s="96">
        <v>1</v>
      </c>
      <c r="AE238" s="66"/>
      <c r="AF238" s="66"/>
    </row>
    <row r="239" spans="1:32">
      <c r="A239" s="87" t="str">
        <f>IF(AND((AC239&lt;=$E$4),(AB239&lt;=$I$4),(AA239&lt;=$H$4),(Z239&lt;=$G$4),(Y239&lt;=$F$4),(X239&lt;=$D$4)),"Compliant","Non-Compliant")</f>
        <v>Compliant</v>
      </c>
      <c r="B239" s="97" t="s">
        <v>301</v>
      </c>
      <c r="C239" s="97" t="s">
        <v>303</v>
      </c>
      <c r="D239" s="98">
        <v>1.94</v>
      </c>
      <c r="E239" s="99">
        <v>55</v>
      </c>
      <c r="F239" s="89">
        <v>1</v>
      </c>
      <c r="G239" s="99">
        <v>140</v>
      </c>
      <c r="H239" s="100">
        <v>4.5</v>
      </c>
      <c r="I239" s="99">
        <v>40</v>
      </c>
      <c r="J239" s="100">
        <v>1.5</v>
      </c>
      <c r="K239" s="99">
        <v>0</v>
      </c>
      <c r="L239" s="99">
        <v>80</v>
      </c>
      <c r="M239" s="99">
        <v>10</v>
      </c>
      <c r="N239" s="90">
        <f>F239*G239</f>
        <v>140</v>
      </c>
      <c r="O239" s="90">
        <f>F239*H239</f>
        <v>4.5</v>
      </c>
      <c r="P239" s="91">
        <f>(I239*F239)/N239</f>
        <v>0.2857142857142857</v>
      </c>
      <c r="Q239" s="92">
        <f>F239*J239</f>
        <v>1.5</v>
      </c>
      <c r="R239" s="91">
        <f>(Q239*9)/N239</f>
        <v>9.6428571428571433E-2</v>
      </c>
      <c r="S239" s="92">
        <f>F239*K239</f>
        <v>0</v>
      </c>
      <c r="T239" s="90">
        <f>L239*F239</f>
        <v>80</v>
      </c>
      <c r="U239" s="90">
        <f>M239*F239</f>
        <v>10</v>
      </c>
      <c r="V239" s="93">
        <f>(U239*4)/N239</f>
        <v>0.2857142857142857</v>
      </c>
      <c r="W239" s="94">
        <f>U239/E239</f>
        <v>0.18181818181818182</v>
      </c>
      <c r="X239" s="95">
        <f>IF($D$3="Calories",N239,"")</f>
        <v>140</v>
      </c>
      <c r="Y239" s="95">
        <f>IF($F$3="Grams",O239,IF($F$3="% Calories",P239,""))</f>
        <v>4.5</v>
      </c>
      <c r="Z239" s="95" t="str">
        <f>IF($G$3="Grams",K239,"")</f>
        <v/>
      </c>
      <c r="AA239" s="95">
        <f>IF($H$3="Grams",Q239,IF($H$3="% Calories",R239,""))</f>
        <v>1.5</v>
      </c>
      <c r="AB239" s="95" t="str">
        <f>IF($I$3="Milligrams",T239,"")</f>
        <v/>
      </c>
      <c r="AC239" s="95">
        <f>IF($E$3="Grams",U239, IF($E$3="% Calories", V239, IF($E$3="% Weight",W239, "")))</f>
        <v>10</v>
      </c>
      <c r="AD239" s="101">
        <v>1</v>
      </c>
      <c r="AE239" s="66"/>
      <c r="AF239" s="66"/>
    </row>
    <row r="240" spans="1:32">
      <c r="A240" s="87" t="str">
        <f>IF(AND((AC240&lt;=$E$4),(AB240&lt;=$I$4),(AA240&lt;=$H$4),(Z240&lt;=$G$4),(Y240&lt;=$F$4),(X240&lt;=$D$4)),"Compliant","Non-Compliant")</f>
        <v>Compliant</v>
      </c>
      <c r="B240" s="97" t="s">
        <v>301</v>
      </c>
      <c r="C240" s="97" t="s">
        <v>304</v>
      </c>
      <c r="D240" s="98">
        <v>1.94</v>
      </c>
      <c r="E240" s="99">
        <v>55</v>
      </c>
      <c r="F240" s="89">
        <v>1</v>
      </c>
      <c r="G240" s="99">
        <v>140</v>
      </c>
      <c r="H240" s="99">
        <v>4</v>
      </c>
      <c r="I240" s="99">
        <v>35</v>
      </c>
      <c r="J240" s="100">
        <v>1.5</v>
      </c>
      <c r="K240" s="99">
        <v>0</v>
      </c>
      <c r="L240" s="99">
        <v>90</v>
      </c>
      <c r="M240" s="99">
        <v>10</v>
      </c>
      <c r="N240" s="90">
        <f>F240*G240</f>
        <v>140</v>
      </c>
      <c r="O240" s="90">
        <f>F240*H240</f>
        <v>4</v>
      </c>
      <c r="P240" s="91">
        <f>(I240*F240)/N240</f>
        <v>0.25</v>
      </c>
      <c r="Q240" s="92">
        <f>F240*J240</f>
        <v>1.5</v>
      </c>
      <c r="R240" s="91">
        <f>(Q240*9)/N240</f>
        <v>9.6428571428571433E-2</v>
      </c>
      <c r="S240" s="92">
        <f>F240*K240</f>
        <v>0</v>
      </c>
      <c r="T240" s="90">
        <f>L240*F240</f>
        <v>90</v>
      </c>
      <c r="U240" s="90">
        <f>M240*F240</f>
        <v>10</v>
      </c>
      <c r="V240" s="93">
        <f>(U240*4)/N240</f>
        <v>0.2857142857142857</v>
      </c>
      <c r="W240" s="94">
        <f>U240/E240</f>
        <v>0.18181818181818182</v>
      </c>
      <c r="X240" s="95">
        <f>IF($D$3="Calories",N240,"")</f>
        <v>140</v>
      </c>
      <c r="Y240" s="95">
        <f>IF($F$3="Grams",O240,IF($F$3="% Calories",P240,""))</f>
        <v>4</v>
      </c>
      <c r="Z240" s="95" t="str">
        <f>IF($G$3="Grams",K240,"")</f>
        <v/>
      </c>
      <c r="AA240" s="95">
        <f>IF($H$3="Grams",Q240,IF($H$3="% Calories",R240,""))</f>
        <v>1.5</v>
      </c>
      <c r="AB240" s="95" t="str">
        <f>IF($I$3="Milligrams",T240,"")</f>
        <v/>
      </c>
      <c r="AC240" s="95">
        <f>IF($E$3="Grams",U240, IF($E$3="% Calories", V240, IF($E$3="% Weight",W240, "")))</f>
        <v>10</v>
      </c>
      <c r="AD240" s="101">
        <v>1</v>
      </c>
      <c r="AE240" s="66"/>
      <c r="AF240" s="66"/>
    </row>
    <row r="241" spans="1:32">
      <c r="A241" s="87" t="str">
        <f>IF(AND((AC241&lt;=$E$4),(AB241&lt;=$I$4),(AA241&lt;=$H$4),(Z241&lt;=$G$4),(Y241&lt;=$F$4),(X241&lt;=$D$4)),"Compliant","Non-Compliant")</f>
        <v>Compliant</v>
      </c>
      <c r="B241" s="97" t="s">
        <v>301</v>
      </c>
      <c r="C241" s="97" t="s">
        <v>305</v>
      </c>
      <c r="D241" s="98">
        <v>1.55</v>
      </c>
      <c r="E241" s="99">
        <v>44</v>
      </c>
      <c r="F241" s="89">
        <v>1</v>
      </c>
      <c r="G241" s="99">
        <v>150</v>
      </c>
      <c r="H241" s="100">
        <v>4.5</v>
      </c>
      <c r="I241" s="99">
        <v>40</v>
      </c>
      <c r="J241" s="99">
        <v>2</v>
      </c>
      <c r="K241" s="99">
        <v>0</v>
      </c>
      <c r="L241" s="99">
        <v>125</v>
      </c>
      <c r="M241" s="99">
        <v>10</v>
      </c>
      <c r="N241" s="90">
        <f>F241*G241</f>
        <v>150</v>
      </c>
      <c r="O241" s="90">
        <f>F241*H241</f>
        <v>4.5</v>
      </c>
      <c r="P241" s="91">
        <f>(I241*F241)/N241</f>
        <v>0.26666666666666666</v>
      </c>
      <c r="Q241" s="92">
        <f>F241*J241</f>
        <v>2</v>
      </c>
      <c r="R241" s="91">
        <f>(Q241*9)/N241</f>
        <v>0.12</v>
      </c>
      <c r="S241" s="92">
        <f>F241*K241</f>
        <v>0</v>
      </c>
      <c r="T241" s="90">
        <f>L241*F241</f>
        <v>125</v>
      </c>
      <c r="U241" s="90">
        <f>M241*F241</f>
        <v>10</v>
      </c>
      <c r="V241" s="93">
        <f>(U241*4)/N241</f>
        <v>0.26666666666666666</v>
      </c>
      <c r="W241" s="94">
        <f>U241/E241</f>
        <v>0.22727272727272727</v>
      </c>
      <c r="X241" s="95">
        <f>IF($D$3="Calories",N241,"")</f>
        <v>150</v>
      </c>
      <c r="Y241" s="95">
        <f>IF($F$3="Grams",O241,IF($F$3="% Calories",P241,""))</f>
        <v>4.5</v>
      </c>
      <c r="Z241" s="95" t="str">
        <f>IF($G$3="Grams",K241,"")</f>
        <v/>
      </c>
      <c r="AA241" s="95">
        <f>IF($H$3="Grams",Q241,IF($H$3="% Calories",R241,""))</f>
        <v>2</v>
      </c>
      <c r="AB241" s="95" t="str">
        <f>IF($I$3="Milligrams",T241,"")</f>
        <v/>
      </c>
      <c r="AC241" s="95">
        <f>IF($E$3="Grams",U241, IF($E$3="% Calories", V241, IF($E$3="% Weight",W241, "")))</f>
        <v>10</v>
      </c>
      <c r="AD241" s="101">
        <v>1</v>
      </c>
      <c r="AE241" s="66"/>
      <c r="AF241" s="66"/>
    </row>
    <row r="242" spans="1:32" hidden="1">
      <c r="A242" s="87" t="str">
        <f>IF(AND((AC242&lt;=$E$4),(AB242&lt;=$I$4),(AA242&lt;=$H$4),(Z242&lt;=$G$4),(Y242&lt;=$F$4),(X242&lt;=$D$4)),"Compliant","Non-Compliant")</f>
        <v>Non-Compliant</v>
      </c>
      <c r="B242" s="88" t="s">
        <v>301</v>
      </c>
      <c r="C242" s="88" t="s">
        <v>306</v>
      </c>
      <c r="D242" s="88">
        <v>13</v>
      </c>
      <c r="E242" s="88">
        <v>54.4</v>
      </c>
      <c r="F242" s="89">
        <v>1</v>
      </c>
      <c r="G242" s="88">
        <v>240</v>
      </c>
      <c r="H242" s="88">
        <v>7</v>
      </c>
      <c r="I242" s="88">
        <v>70</v>
      </c>
      <c r="J242" s="88">
        <v>5</v>
      </c>
      <c r="K242" s="88">
        <v>0</v>
      </c>
      <c r="L242" s="88">
        <v>90</v>
      </c>
      <c r="M242" s="88">
        <v>36</v>
      </c>
      <c r="N242" s="90">
        <f>F242*G242</f>
        <v>240</v>
      </c>
      <c r="O242" s="90">
        <f>F242*H242</f>
        <v>7</v>
      </c>
      <c r="P242" s="91">
        <f>(I242*F242)/N242</f>
        <v>0.29166666666666669</v>
      </c>
      <c r="Q242" s="92">
        <f>F242*J242</f>
        <v>5</v>
      </c>
      <c r="R242" s="91">
        <f>(Q242*9)/N242</f>
        <v>0.1875</v>
      </c>
      <c r="S242" s="92">
        <f>F242*K242</f>
        <v>0</v>
      </c>
      <c r="T242" s="90">
        <f>L242*F242</f>
        <v>90</v>
      </c>
      <c r="U242" s="90">
        <f>M242*F242</f>
        <v>36</v>
      </c>
      <c r="V242" s="93">
        <f>(U242*4)/N242</f>
        <v>0.6</v>
      </c>
      <c r="W242" s="94">
        <f>U242/E242</f>
        <v>0.66176470588235292</v>
      </c>
      <c r="X242" s="95">
        <f>IF($D$3="Calories",N242,"")</f>
        <v>240</v>
      </c>
      <c r="Y242" s="95">
        <f>IF($F$3="Grams",O242,IF($F$3="% Calories",P242,""))</f>
        <v>7</v>
      </c>
      <c r="Z242" s="95" t="str">
        <f>IF($G$3="Grams",K242,"")</f>
        <v/>
      </c>
      <c r="AA242" s="95">
        <f>IF($H$3="Grams",Q242,IF($H$3="% Calories",R242,""))</f>
        <v>5</v>
      </c>
      <c r="AB242" s="95" t="str">
        <f>IF($I$3="Milligrams",T242,"")</f>
        <v/>
      </c>
      <c r="AC242" s="95">
        <f>IF($E$3="Grams",U242, IF($E$3="% Calories", V242, IF($E$3="% Weight",W242, "")))</f>
        <v>36</v>
      </c>
      <c r="AD242" s="96">
        <v>1</v>
      </c>
      <c r="AE242" s="66"/>
      <c r="AF242" s="66"/>
    </row>
    <row r="243" spans="1:32" hidden="1">
      <c r="A243" s="87" t="str">
        <f>IF(AND((AC243&lt;=$E$4),(AB243&lt;=$I$4),(AA243&lt;=$H$4),(Z243&lt;=$G$4),(Y243&lt;=$F$4),(X243&lt;=$D$4)),"Compliant","Non-Compliant")</f>
        <v>Non-Compliant</v>
      </c>
      <c r="B243" s="88" t="s">
        <v>301</v>
      </c>
      <c r="C243" s="88" t="s">
        <v>307</v>
      </c>
      <c r="D243" s="88">
        <v>1.7</v>
      </c>
      <c r="E243" s="88">
        <v>48.2</v>
      </c>
      <c r="F243" s="89">
        <v>1.7</v>
      </c>
      <c r="G243" s="88">
        <v>130</v>
      </c>
      <c r="H243" s="88">
        <v>5</v>
      </c>
      <c r="I243" s="88">
        <v>45</v>
      </c>
      <c r="J243" s="88">
        <v>3</v>
      </c>
      <c r="K243" s="88">
        <v>0</v>
      </c>
      <c r="L243" s="88">
        <v>310</v>
      </c>
      <c r="M243" s="88">
        <v>4</v>
      </c>
      <c r="N243" s="90">
        <f>F243*G243</f>
        <v>221</v>
      </c>
      <c r="O243" s="90">
        <f>F243*H243</f>
        <v>8.5</v>
      </c>
      <c r="P243" s="91">
        <f>(I243*F243)/N243</f>
        <v>0.34615384615384615</v>
      </c>
      <c r="Q243" s="92">
        <f>F243*J243</f>
        <v>5.0999999999999996</v>
      </c>
      <c r="R243" s="91">
        <f>(Q243*9)/N243</f>
        <v>0.20769230769230768</v>
      </c>
      <c r="S243" s="92">
        <f>F243*K243</f>
        <v>0</v>
      </c>
      <c r="T243" s="90">
        <f>L243*F243</f>
        <v>527</v>
      </c>
      <c r="U243" s="90">
        <f>M243*F243</f>
        <v>6.8</v>
      </c>
      <c r="V243" s="93">
        <f>(U243*4)/N243</f>
        <v>0.12307692307692307</v>
      </c>
      <c r="W243" s="94">
        <f>U243/E243</f>
        <v>0.14107883817427386</v>
      </c>
      <c r="X243" s="95">
        <f>IF($D$3="Calories",N243,"")</f>
        <v>221</v>
      </c>
      <c r="Y243" s="95">
        <f>IF($F$3="Grams",O243,IF($F$3="% Calories",P243,""))</f>
        <v>8.5</v>
      </c>
      <c r="Z243" s="95" t="str">
        <f>IF($G$3="Grams",K243,"")</f>
        <v/>
      </c>
      <c r="AA243" s="95">
        <f>IF($H$3="Grams",Q243,IF($H$3="% Calories",R243,""))</f>
        <v>5.0999999999999996</v>
      </c>
      <c r="AB243" s="95" t="str">
        <f>IF($I$3="Milligrams",T243,"")</f>
        <v/>
      </c>
      <c r="AC243" s="95">
        <f>IF($E$3="Grams",U243, IF($E$3="% Calories", V243, IF($E$3="% Weight",W243, "")))</f>
        <v>6.8</v>
      </c>
      <c r="AD243" s="96">
        <v>1</v>
      </c>
      <c r="AE243" s="66"/>
      <c r="AF243" s="66"/>
    </row>
    <row r="244" spans="1:32" hidden="1">
      <c r="A244" s="87" t="str">
        <f>IF(AND((AC244&lt;=$E$4),(AB244&lt;=$I$4),(AA244&lt;=$H$4),(Z244&lt;=$G$4),(Y244&lt;=$F$4),(X244&lt;=$D$4)),"Compliant","Non-Compliant")</f>
        <v>Non-Compliant</v>
      </c>
      <c r="B244" s="88" t="s">
        <v>301</v>
      </c>
      <c r="C244" s="88" t="s">
        <v>308</v>
      </c>
      <c r="D244" s="88">
        <v>1.69</v>
      </c>
      <c r="E244" s="88">
        <v>47.9</v>
      </c>
      <c r="F244" s="89">
        <v>1</v>
      </c>
      <c r="G244" s="88">
        <v>240</v>
      </c>
      <c r="H244" s="88">
        <v>10</v>
      </c>
      <c r="I244" s="88">
        <v>90</v>
      </c>
      <c r="J244" s="88">
        <v>6</v>
      </c>
      <c r="K244" s="88">
        <v>0</v>
      </c>
      <c r="L244" s="88">
        <v>30</v>
      </c>
      <c r="M244" s="88">
        <v>30</v>
      </c>
      <c r="N244" s="90">
        <f>F244*G244</f>
        <v>240</v>
      </c>
      <c r="O244" s="90">
        <f>F244*H244</f>
        <v>10</v>
      </c>
      <c r="P244" s="91">
        <f>(I244*F244)/N244</f>
        <v>0.375</v>
      </c>
      <c r="Q244" s="92">
        <f>F244*J244</f>
        <v>6</v>
      </c>
      <c r="R244" s="91">
        <f>(Q244*9)/N244</f>
        <v>0.22500000000000001</v>
      </c>
      <c r="S244" s="92">
        <f>F244*K244</f>
        <v>0</v>
      </c>
      <c r="T244" s="90">
        <f>L244*F244</f>
        <v>30</v>
      </c>
      <c r="U244" s="90">
        <f>M244*F244</f>
        <v>30</v>
      </c>
      <c r="V244" s="93">
        <f>(U244*4)/N244</f>
        <v>0.5</v>
      </c>
      <c r="W244" s="94">
        <f>U244/E244</f>
        <v>0.62630480167014613</v>
      </c>
      <c r="X244" s="95">
        <f>IF($D$3="Calories",N244,"")</f>
        <v>240</v>
      </c>
      <c r="Y244" s="95">
        <f>IF($F$3="Grams",O244,IF($F$3="% Calories",P244,""))</f>
        <v>10</v>
      </c>
      <c r="Z244" s="95" t="str">
        <f>IF($G$3="Grams",K244,"")</f>
        <v/>
      </c>
      <c r="AA244" s="95">
        <f>IF($H$3="Grams",Q244,IF($H$3="% Calories",R244,""))</f>
        <v>6</v>
      </c>
      <c r="AB244" s="95" t="str">
        <f>IF($I$3="Milligrams",T244,"")</f>
        <v/>
      </c>
      <c r="AC244" s="95">
        <f>IF($E$3="Grams",U244, IF($E$3="% Calories", V244, IF($E$3="% Weight",W244, "")))</f>
        <v>30</v>
      </c>
      <c r="AD244" s="96">
        <v>1</v>
      </c>
      <c r="AE244" s="66"/>
      <c r="AF244" s="66"/>
    </row>
    <row r="245" spans="1:32" hidden="1">
      <c r="A245" s="87" t="str">
        <f>IF(AND((AC245&lt;=$E$4),(AB245&lt;=$I$4),(AA245&lt;=$H$4),(Z245&lt;=$G$4),(Y245&lt;=$F$4),(X245&lt;=$D$4)),"Compliant","Non-Compliant")</f>
        <v>Non-Compliant</v>
      </c>
      <c r="B245" s="88" t="s">
        <v>301</v>
      </c>
      <c r="C245" s="88" t="s">
        <v>309</v>
      </c>
      <c r="D245" s="88">
        <v>1.74</v>
      </c>
      <c r="E245" s="88">
        <v>49.3</v>
      </c>
      <c r="F245" s="89">
        <v>1</v>
      </c>
      <c r="G245" s="88">
        <v>250</v>
      </c>
      <c r="H245" s="88">
        <v>13</v>
      </c>
      <c r="I245" s="88">
        <v>120</v>
      </c>
      <c r="J245" s="88">
        <v>5</v>
      </c>
      <c r="K245" s="88">
        <v>0</v>
      </c>
      <c r="L245" s="88">
        <v>25</v>
      </c>
      <c r="M245" s="88">
        <v>25</v>
      </c>
      <c r="N245" s="90">
        <f>F245*G245</f>
        <v>250</v>
      </c>
      <c r="O245" s="90">
        <f>F245*H245</f>
        <v>13</v>
      </c>
      <c r="P245" s="91">
        <f>(I245*F245)/N245</f>
        <v>0.48</v>
      </c>
      <c r="Q245" s="92">
        <f>F245*J245</f>
        <v>5</v>
      </c>
      <c r="R245" s="91">
        <f>(Q245*9)/N245</f>
        <v>0.18</v>
      </c>
      <c r="S245" s="92">
        <f>F245*K245</f>
        <v>0</v>
      </c>
      <c r="T245" s="90">
        <f>L245*F245</f>
        <v>25</v>
      </c>
      <c r="U245" s="90">
        <f>M245*F245</f>
        <v>25</v>
      </c>
      <c r="V245" s="93">
        <f>(U245*4)/N245</f>
        <v>0.4</v>
      </c>
      <c r="W245" s="94">
        <f>U245/E245</f>
        <v>0.50709939148073024</v>
      </c>
      <c r="X245" s="95">
        <f>IF($D$3="Calories",N245,"")</f>
        <v>250</v>
      </c>
      <c r="Y245" s="95">
        <f>IF($F$3="Grams",O245,IF($F$3="% Calories",P245,""))</f>
        <v>13</v>
      </c>
      <c r="Z245" s="95" t="str">
        <f>IF($G$3="Grams",K245,"")</f>
        <v/>
      </c>
      <c r="AA245" s="95">
        <f>IF($H$3="Grams",Q245,IF($H$3="% Calories",R245,""))</f>
        <v>5</v>
      </c>
      <c r="AB245" s="95" t="str">
        <f>IF($I$3="Milligrams",T245,"")</f>
        <v/>
      </c>
      <c r="AC245" s="95">
        <f>IF($E$3="Grams",U245, IF($E$3="% Calories", V245, IF($E$3="% Weight",W245, "")))</f>
        <v>25</v>
      </c>
      <c r="AD245" s="96">
        <v>1</v>
      </c>
      <c r="AE245" s="66"/>
      <c r="AF245" s="66"/>
    </row>
    <row r="246" spans="1:32" hidden="1">
      <c r="A246" s="87" t="str">
        <f>IF(AND((AC246&lt;=$E$4),(AB246&lt;=$I$4),(AA246&lt;=$H$4),(Z246&lt;=$G$4),(Y246&lt;=$F$4),(X246&lt;=$D$4)),"Compliant","Non-Compliant")</f>
        <v>Non-Compliant</v>
      </c>
      <c r="B246" s="88" t="s">
        <v>301</v>
      </c>
      <c r="C246" s="88" t="s">
        <v>310</v>
      </c>
      <c r="D246" s="88">
        <v>1.63</v>
      </c>
      <c r="E246" s="88">
        <v>46.2</v>
      </c>
      <c r="F246" s="89">
        <v>1</v>
      </c>
      <c r="G246" s="88">
        <v>240</v>
      </c>
      <c r="H246" s="88">
        <v>14</v>
      </c>
      <c r="I246" s="88">
        <v>130</v>
      </c>
      <c r="J246" s="88">
        <v>8</v>
      </c>
      <c r="K246" s="88">
        <v>0</v>
      </c>
      <c r="L246" s="88">
        <v>100</v>
      </c>
      <c r="M246" s="88">
        <v>22</v>
      </c>
      <c r="N246" s="90">
        <f>F246*G246</f>
        <v>240</v>
      </c>
      <c r="O246" s="90">
        <f>F246*H246</f>
        <v>14</v>
      </c>
      <c r="P246" s="91">
        <f>(I246*F246)/N246</f>
        <v>0.54166666666666663</v>
      </c>
      <c r="Q246" s="92">
        <f>F246*J246</f>
        <v>8</v>
      </c>
      <c r="R246" s="91">
        <f>(Q246*9)/N246</f>
        <v>0.3</v>
      </c>
      <c r="S246" s="92">
        <f>F246*K246</f>
        <v>0</v>
      </c>
      <c r="T246" s="90">
        <f>L246*F246</f>
        <v>100</v>
      </c>
      <c r="U246" s="90">
        <f>M246*F246</f>
        <v>22</v>
      </c>
      <c r="V246" s="93">
        <f>(U246*4)/N246</f>
        <v>0.36666666666666664</v>
      </c>
      <c r="W246" s="94">
        <f>U246/E246</f>
        <v>0.47619047619047616</v>
      </c>
      <c r="X246" s="95">
        <f>IF($D$3="Calories",N246,"")</f>
        <v>240</v>
      </c>
      <c r="Y246" s="95">
        <f>IF($F$3="Grams",O246,IF($F$3="% Calories",P246,""))</f>
        <v>14</v>
      </c>
      <c r="Z246" s="95" t="str">
        <f>IF($G$3="Grams",K246,"")</f>
        <v/>
      </c>
      <c r="AA246" s="95">
        <f>IF($H$3="Grams",Q246,IF($H$3="% Calories",R246,""))</f>
        <v>8</v>
      </c>
      <c r="AB246" s="95" t="str">
        <f>IF($I$3="Milligrams",T246,"")</f>
        <v/>
      </c>
      <c r="AC246" s="95">
        <f>IF($E$3="Grams",U246, IF($E$3="% Calories", V246, IF($E$3="% Weight",W246, "")))</f>
        <v>22</v>
      </c>
      <c r="AD246" s="96">
        <v>1</v>
      </c>
      <c r="AE246" s="66"/>
      <c r="AF246" s="66"/>
    </row>
    <row r="247" spans="1:32" hidden="1">
      <c r="A247" s="87" t="str">
        <f>IF(AND((AC247&lt;=$E$4),(AB247&lt;=$I$4),(AA247&lt;=$H$4),(Z247&lt;=$G$4),(Y247&lt;=$F$4),(X247&lt;=$D$4)),"Compliant","Non-Compliant")</f>
        <v>Non-Compliant</v>
      </c>
      <c r="B247" s="88" t="s">
        <v>301</v>
      </c>
      <c r="C247" s="88" t="s">
        <v>311</v>
      </c>
      <c r="D247" s="88">
        <v>1.84</v>
      </c>
      <c r="E247" s="88">
        <v>52.2</v>
      </c>
      <c r="F247" s="89">
        <v>1</v>
      </c>
      <c r="G247" s="88">
        <v>240</v>
      </c>
      <c r="H247" s="88">
        <v>9</v>
      </c>
      <c r="I247" s="88">
        <v>80</v>
      </c>
      <c r="J247" s="88">
        <v>7</v>
      </c>
      <c r="K247" s="88">
        <v>0</v>
      </c>
      <c r="L247" s="88">
        <v>75</v>
      </c>
      <c r="M247" s="88">
        <v>31</v>
      </c>
      <c r="N247" s="90">
        <f>F247*G247</f>
        <v>240</v>
      </c>
      <c r="O247" s="90">
        <f>F247*H247</f>
        <v>9</v>
      </c>
      <c r="P247" s="91">
        <f>(I247*F247)/N247</f>
        <v>0.33333333333333331</v>
      </c>
      <c r="Q247" s="92">
        <f>F247*J247</f>
        <v>7</v>
      </c>
      <c r="R247" s="91">
        <f>(Q247*9)/N247</f>
        <v>0.26250000000000001</v>
      </c>
      <c r="S247" s="92">
        <f>F247*K247</f>
        <v>0</v>
      </c>
      <c r="T247" s="90">
        <f>L247*F247</f>
        <v>75</v>
      </c>
      <c r="U247" s="90">
        <f>M247*F247</f>
        <v>31</v>
      </c>
      <c r="V247" s="93">
        <f>(U247*4)/N247</f>
        <v>0.51666666666666672</v>
      </c>
      <c r="W247" s="94">
        <f>U247/E247</f>
        <v>0.5938697318007663</v>
      </c>
      <c r="X247" s="95">
        <f>IF($D$3="Calories",N247,"")</f>
        <v>240</v>
      </c>
      <c r="Y247" s="95">
        <f>IF($F$3="Grams",O247,IF($F$3="% Calories",P247,""))</f>
        <v>9</v>
      </c>
      <c r="Z247" s="95" t="str">
        <f>IF($G$3="Grams",K247,"")</f>
        <v/>
      </c>
      <c r="AA247" s="95">
        <f>IF($H$3="Grams",Q247,IF($H$3="% Calories",R247,""))</f>
        <v>7</v>
      </c>
      <c r="AB247" s="95" t="str">
        <f>IF($I$3="Milligrams",T247,"")</f>
        <v/>
      </c>
      <c r="AC247" s="95">
        <f>IF($E$3="Grams",U247, IF($E$3="% Calories", V247, IF($E$3="% Weight",W247, "")))</f>
        <v>31</v>
      </c>
      <c r="AD247" s="96">
        <v>1</v>
      </c>
      <c r="AE247" s="66"/>
      <c r="AF247" s="66"/>
    </row>
    <row r="248" spans="1:32" hidden="1">
      <c r="A248" s="87" t="str">
        <f>IF(AND((AC248&lt;=$E$4),(AB248&lt;=$I$4),(AA248&lt;=$H$4),(Z248&lt;=$G$4),(Y248&lt;=$F$4),(X248&lt;=$D$4)),"Compliant","Non-Compliant")</f>
        <v>Non-Compliant</v>
      </c>
      <c r="B248" s="88" t="s">
        <v>301</v>
      </c>
      <c r="C248" s="88" t="s">
        <v>312</v>
      </c>
      <c r="D248" s="88">
        <v>1.86</v>
      </c>
      <c r="E248" s="88">
        <v>52.7</v>
      </c>
      <c r="F248" s="89">
        <v>1</v>
      </c>
      <c r="G248" s="88">
        <v>250</v>
      </c>
      <c r="H248" s="88">
        <v>12</v>
      </c>
      <c r="I248" s="88">
        <v>110</v>
      </c>
      <c r="J248" s="88">
        <v>4.5</v>
      </c>
      <c r="K248" s="88">
        <v>0</v>
      </c>
      <c r="L248" s="88">
        <v>120</v>
      </c>
      <c r="M248" s="88">
        <v>27</v>
      </c>
      <c r="N248" s="90">
        <f>F248*G248</f>
        <v>250</v>
      </c>
      <c r="O248" s="90">
        <f>F248*H248</f>
        <v>12</v>
      </c>
      <c r="P248" s="91">
        <f>(I248*F248)/N248</f>
        <v>0.44</v>
      </c>
      <c r="Q248" s="92">
        <f>F248*J248</f>
        <v>4.5</v>
      </c>
      <c r="R248" s="91">
        <f>(Q248*9)/N248</f>
        <v>0.16200000000000001</v>
      </c>
      <c r="S248" s="92">
        <f>F248*K248</f>
        <v>0</v>
      </c>
      <c r="T248" s="90">
        <f>L248*F248</f>
        <v>120</v>
      </c>
      <c r="U248" s="90">
        <f>M248*F248</f>
        <v>27</v>
      </c>
      <c r="V248" s="93">
        <f>(U248*4)/N248</f>
        <v>0.432</v>
      </c>
      <c r="W248" s="94">
        <f>U248/E248</f>
        <v>0.51233396584440227</v>
      </c>
      <c r="X248" s="95">
        <f>IF($D$3="Calories",N248,"")</f>
        <v>250</v>
      </c>
      <c r="Y248" s="95">
        <f>IF($F$3="Grams",O248,IF($F$3="% Calories",P248,""))</f>
        <v>12</v>
      </c>
      <c r="Z248" s="95" t="str">
        <f>IF($G$3="Grams",K248,"")</f>
        <v/>
      </c>
      <c r="AA248" s="95">
        <f>IF($H$3="Grams",Q248,IF($H$3="% Calories",R248,""))</f>
        <v>4.5</v>
      </c>
      <c r="AB248" s="95" t="str">
        <f>IF($I$3="Milligrams",T248,"")</f>
        <v/>
      </c>
      <c r="AC248" s="95">
        <f>IF($E$3="Grams",U248, IF($E$3="% Calories", V248, IF($E$3="% Weight",W248, "")))</f>
        <v>27</v>
      </c>
      <c r="AD248" s="96">
        <v>1</v>
      </c>
      <c r="AE248" s="66"/>
      <c r="AF248" s="66"/>
    </row>
    <row r="249" spans="1:32" hidden="1">
      <c r="A249" s="87" t="str">
        <f>IF(AND((AC249&lt;=$E$4),(AB249&lt;=$I$4),(AA249&lt;=$H$4),(Z249&lt;=$G$4),(Y249&lt;=$F$4),(X249&lt;=$D$4)),"Compliant","Non-Compliant")</f>
        <v>Non-Compliant</v>
      </c>
      <c r="B249" s="97" t="s">
        <v>301</v>
      </c>
      <c r="C249" s="97" t="s">
        <v>313</v>
      </c>
      <c r="D249" s="98">
        <v>1.94</v>
      </c>
      <c r="E249" s="99">
        <v>55</v>
      </c>
      <c r="F249" s="89">
        <v>1</v>
      </c>
      <c r="G249" s="99">
        <v>210</v>
      </c>
      <c r="H249" s="99">
        <v>8</v>
      </c>
      <c r="I249" s="99">
        <v>70</v>
      </c>
      <c r="J249" s="99">
        <v>3</v>
      </c>
      <c r="K249" s="99">
        <v>0</v>
      </c>
      <c r="L249" s="99">
        <v>200</v>
      </c>
      <c r="M249" s="99">
        <v>15</v>
      </c>
      <c r="N249" s="90">
        <f>F249*G249</f>
        <v>210</v>
      </c>
      <c r="O249" s="90">
        <f>F249*H249</f>
        <v>8</v>
      </c>
      <c r="P249" s="91">
        <f>(I249*F249)/N249</f>
        <v>0.33333333333333331</v>
      </c>
      <c r="Q249" s="92">
        <f>F249*J249</f>
        <v>3</v>
      </c>
      <c r="R249" s="91">
        <f>(Q249*9)/N249</f>
        <v>0.12857142857142856</v>
      </c>
      <c r="S249" s="92">
        <f>F249*K249</f>
        <v>0</v>
      </c>
      <c r="T249" s="90">
        <f>L249*F249</f>
        <v>200</v>
      </c>
      <c r="U249" s="90">
        <f>M249*F249</f>
        <v>15</v>
      </c>
      <c r="V249" s="93">
        <f>(U249*4)/N249</f>
        <v>0.2857142857142857</v>
      </c>
      <c r="W249" s="94">
        <f>U249/E249</f>
        <v>0.27272727272727271</v>
      </c>
      <c r="X249" s="95">
        <f>IF($D$3="Calories",N249,"")</f>
        <v>210</v>
      </c>
      <c r="Y249" s="95">
        <f>IF($F$3="Grams",O249,IF($F$3="% Calories",P249,""))</f>
        <v>8</v>
      </c>
      <c r="Z249" s="95" t="str">
        <f>IF($G$3="Grams",K249,"")</f>
        <v/>
      </c>
      <c r="AA249" s="95">
        <f>IF($H$3="Grams",Q249,IF($H$3="% Calories",R249,""))</f>
        <v>3</v>
      </c>
      <c r="AB249" s="95" t="str">
        <f>IF($I$3="Milligrams",T249,"")</f>
        <v/>
      </c>
      <c r="AC249" s="95">
        <f>IF($E$3="Grams",U249, IF($E$3="% Calories", V249, IF($E$3="% Weight",W249, "")))</f>
        <v>15</v>
      </c>
      <c r="AD249" s="101">
        <v>1</v>
      </c>
      <c r="AE249" s="66"/>
      <c r="AF249" s="66"/>
    </row>
    <row r="250" spans="1:32" hidden="1">
      <c r="A250" s="87" t="str">
        <f>IF(AND((AC250&lt;=$E$4),(AB250&lt;=$I$4),(AA250&lt;=$H$4),(Z250&lt;=$G$4),(Y250&lt;=$F$4),(X250&lt;=$D$4)),"Compliant","Non-Compliant")</f>
        <v>Non-Compliant</v>
      </c>
      <c r="B250" s="88" t="s">
        <v>301</v>
      </c>
      <c r="C250" s="88" t="s">
        <v>314</v>
      </c>
      <c r="D250" s="88">
        <v>1.79</v>
      </c>
      <c r="E250" s="88">
        <v>50.7</v>
      </c>
      <c r="F250" s="89">
        <v>1</v>
      </c>
      <c r="G250" s="88">
        <v>250</v>
      </c>
      <c r="H250" s="88">
        <v>12</v>
      </c>
      <c r="I250" s="88">
        <v>110</v>
      </c>
      <c r="J250" s="88">
        <v>7</v>
      </c>
      <c r="K250" s="88">
        <v>0</v>
      </c>
      <c r="L250" s="88">
        <v>100</v>
      </c>
      <c r="M250" s="88">
        <v>24</v>
      </c>
      <c r="N250" s="90">
        <f>F250*G250</f>
        <v>250</v>
      </c>
      <c r="O250" s="90">
        <f>F250*H250</f>
        <v>12</v>
      </c>
      <c r="P250" s="91">
        <f>(I250*F250)/N250</f>
        <v>0.44</v>
      </c>
      <c r="Q250" s="92">
        <f>F250*J250</f>
        <v>7</v>
      </c>
      <c r="R250" s="91">
        <f>(Q250*9)/N250</f>
        <v>0.252</v>
      </c>
      <c r="S250" s="92">
        <f>F250*K250</f>
        <v>0</v>
      </c>
      <c r="T250" s="90">
        <f>L250*F250</f>
        <v>100</v>
      </c>
      <c r="U250" s="90">
        <f>M250*F250</f>
        <v>24</v>
      </c>
      <c r="V250" s="93">
        <f>(U250*4)/N250</f>
        <v>0.38400000000000001</v>
      </c>
      <c r="W250" s="94">
        <f>U250/E250</f>
        <v>0.47337278106508873</v>
      </c>
      <c r="X250" s="95">
        <f>IF($D$3="Calories",N250,"")</f>
        <v>250</v>
      </c>
      <c r="Y250" s="95">
        <f>IF($F$3="Grams",O250,IF($F$3="% Calories",P250,""))</f>
        <v>12</v>
      </c>
      <c r="Z250" s="95" t="str">
        <f>IF($G$3="Grams",K250,"")</f>
        <v/>
      </c>
      <c r="AA250" s="95">
        <f>IF($H$3="Grams",Q250,IF($H$3="% Calories",R250,""))</f>
        <v>7</v>
      </c>
      <c r="AB250" s="95" t="str">
        <f>IF($I$3="Milligrams",T250,"")</f>
        <v/>
      </c>
      <c r="AC250" s="95">
        <f>IF($E$3="Grams",U250, IF($E$3="% Calories", V250, IF($E$3="% Weight",W250, "")))</f>
        <v>24</v>
      </c>
      <c r="AD250" s="96">
        <v>1</v>
      </c>
      <c r="AE250" s="66"/>
      <c r="AF250" s="66"/>
    </row>
    <row r="251" spans="1:32" hidden="1">
      <c r="A251" s="87" t="str">
        <f>IF(AND((AC251&lt;=$E$4),(AB251&lt;=$I$4),(AA251&lt;=$H$4),(Z251&lt;=$G$4),(Y251&lt;=$F$4),(X251&lt;=$D$4)),"Compliant","Non-Compliant")</f>
        <v>Non-Compliant</v>
      </c>
      <c r="B251" s="97" t="s">
        <v>315</v>
      </c>
      <c r="C251" s="97" t="s">
        <v>316</v>
      </c>
      <c r="D251" s="98">
        <v>1.38</v>
      </c>
      <c r="E251" s="99">
        <v>39</v>
      </c>
      <c r="F251" s="89">
        <v>1</v>
      </c>
      <c r="G251" s="99">
        <v>150</v>
      </c>
      <c r="H251" s="100">
        <v>3.5</v>
      </c>
      <c r="I251" s="99">
        <v>30</v>
      </c>
      <c r="J251" s="99">
        <v>1</v>
      </c>
      <c r="K251" s="99">
        <v>0</v>
      </c>
      <c r="L251" s="99">
        <v>70</v>
      </c>
      <c r="M251" s="99">
        <v>16</v>
      </c>
      <c r="N251" s="90">
        <f>F251*G251</f>
        <v>150</v>
      </c>
      <c r="O251" s="90">
        <f>F251*H251</f>
        <v>3.5</v>
      </c>
      <c r="P251" s="91">
        <f>(I251*F251)/N251</f>
        <v>0.2</v>
      </c>
      <c r="Q251" s="92">
        <f>F251*J251</f>
        <v>1</v>
      </c>
      <c r="R251" s="91">
        <f>(Q251*9)/N251</f>
        <v>0.06</v>
      </c>
      <c r="S251" s="92">
        <f>F251*K251</f>
        <v>0</v>
      </c>
      <c r="T251" s="90">
        <f>L251*F251</f>
        <v>70</v>
      </c>
      <c r="U251" s="90">
        <f>M251*F251</f>
        <v>16</v>
      </c>
      <c r="V251" s="93">
        <f>(U251*4)/N251</f>
        <v>0.42666666666666669</v>
      </c>
      <c r="W251" s="94">
        <f>U251/E251</f>
        <v>0.41025641025641024</v>
      </c>
      <c r="X251" s="95">
        <f>IF($D$3="Calories",N251,"")</f>
        <v>150</v>
      </c>
      <c r="Y251" s="95">
        <f>IF($F$3="Grams",O251,IF($F$3="% Calories",P251,""))</f>
        <v>3.5</v>
      </c>
      <c r="Z251" s="95" t="str">
        <f>IF($G$3="Grams",K251,"")</f>
        <v/>
      </c>
      <c r="AA251" s="95">
        <f>IF($H$3="Grams",Q251,IF($H$3="% Calories",R251,""))</f>
        <v>1</v>
      </c>
      <c r="AB251" s="95" t="str">
        <f>IF($I$3="Milligrams",T251,"")</f>
        <v/>
      </c>
      <c r="AC251" s="95">
        <f>IF($E$3="Grams",U251, IF($E$3="% Calories", V251, IF($E$3="% Weight",W251, "")))</f>
        <v>16</v>
      </c>
      <c r="AD251" s="101">
        <v>1</v>
      </c>
      <c r="AE251" s="66"/>
      <c r="AF251" s="66"/>
    </row>
    <row r="252" spans="1:32" hidden="1">
      <c r="A252" s="87" t="str">
        <f>IF(AND((AC252&lt;=$E$4),(AB252&lt;=$I$4),(AA252&lt;=$H$4),(Z252&lt;=$G$4),(Y252&lt;=$F$4),(X252&lt;=$D$4)),"Compliant","Non-Compliant")</f>
        <v>Non-Compliant</v>
      </c>
      <c r="B252" s="97" t="s">
        <v>315</v>
      </c>
      <c r="C252" s="97" t="s">
        <v>317</v>
      </c>
      <c r="D252" s="98">
        <v>1.5</v>
      </c>
      <c r="E252" s="99">
        <v>43</v>
      </c>
      <c r="F252" s="89">
        <v>1</v>
      </c>
      <c r="G252" s="99">
        <v>160</v>
      </c>
      <c r="H252" s="99">
        <v>3</v>
      </c>
      <c r="I252" s="99">
        <v>25</v>
      </c>
      <c r="J252" s="99">
        <v>1</v>
      </c>
      <c r="K252" s="99">
        <v>0</v>
      </c>
      <c r="L252" s="99">
        <v>100</v>
      </c>
      <c r="M252" s="99">
        <v>18</v>
      </c>
      <c r="N252" s="90">
        <f>F252*G252</f>
        <v>160</v>
      </c>
      <c r="O252" s="90">
        <f>F252*H252</f>
        <v>3</v>
      </c>
      <c r="P252" s="91">
        <f>(I252*F252)/N252</f>
        <v>0.15625</v>
      </c>
      <c r="Q252" s="92">
        <f>F252*J252</f>
        <v>1</v>
      </c>
      <c r="R252" s="91">
        <f>(Q252*9)/N252</f>
        <v>5.6250000000000001E-2</v>
      </c>
      <c r="S252" s="92">
        <f>F252*K252</f>
        <v>0</v>
      </c>
      <c r="T252" s="90">
        <f>L252*F252</f>
        <v>100</v>
      </c>
      <c r="U252" s="90">
        <f>M252*F252</f>
        <v>18</v>
      </c>
      <c r="V252" s="93">
        <f>(U252*4)/N252</f>
        <v>0.45</v>
      </c>
      <c r="W252" s="94">
        <f>U252/E252</f>
        <v>0.41860465116279072</v>
      </c>
      <c r="X252" s="95">
        <f>IF($D$3="Calories",N252,"")</f>
        <v>160</v>
      </c>
      <c r="Y252" s="95">
        <f>IF($F$3="Grams",O252,IF($F$3="% Calories",P252,""))</f>
        <v>3</v>
      </c>
      <c r="Z252" s="95" t="str">
        <f>IF($G$3="Grams",K252,"")</f>
        <v/>
      </c>
      <c r="AA252" s="95">
        <f>IF($H$3="Grams",Q252,IF($H$3="% Calories",R252,""))</f>
        <v>1</v>
      </c>
      <c r="AB252" s="95" t="str">
        <f>IF($I$3="Milligrams",T252,"")</f>
        <v/>
      </c>
      <c r="AC252" s="95">
        <f>IF($E$3="Grams",U252, IF($E$3="% Calories", V252, IF($E$3="% Weight",W252, "")))</f>
        <v>18</v>
      </c>
      <c r="AD252" s="101">
        <v>1</v>
      </c>
      <c r="AE252" s="66"/>
      <c r="AF252" s="66"/>
    </row>
    <row r="253" spans="1:32">
      <c r="A253" s="87" t="str">
        <f>IF(AND((AC253&lt;=$E$4),(AB253&lt;=$I$4),(AA253&lt;=$H$4),(Z253&lt;=$G$4),(Y253&lt;=$F$4),(X253&lt;=$D$4)),"Compliant","Non-Compliant")</f>
        <v>Compliant</v>
      </c>
      <c r="B253" s="97" t="s">
        <v>315</v>
      </c>
      <c r="C253" s="97" t="s">
        <v>318</v>
      </c>
      <c r="D253" s="98">
        <v>1.25</v>
      </c>
      <c r="E253" s="99">
        <v>35</v>
      </c>
      <c r="F253" s="89">
        <v>1</v>
      </c>
      <c r="G253" s="99">
        <v>150</v>
      </c>
      <c r="H253" s="99">
        <v>4</v>
      </c>
      <c r="I253" s="99">
        <v>35</v>
      </c>
      <c r="J253" s="100">
        <v>0.5</v>
      </c>
      <c r="K253" s="99">
        <v>0</v>
      </c>
      <c r="L253" s="99">
        <v>115</v>
      </c>
      <c r="M253" s="99">
        <v>8</v>
      </c>
      <c r="N253" s="90">
        <f>F253*G253</f>
        <v>150</v>
      </c>
      <c r="O253" s="90">
        <f>F253*H253</f>
        <v>4</v>
      </c>
      <c r="P253" s="91">
        <f>(I253*F253)/N253</f>
        <v>0.23333333333333334</v>
      </c>
      <c r="Q253" s="92">
        <f>F253*J253</f>
        <v>0.5</v>
      </c>
      <c r="R253" s="91">
        <f>(Q253*9)/N253</f>
        <v>0.03</v>
      </c>
      <c r="S253" s="92">
        <f>F253*K253</f>
        <v>0</v>
      </c>
      <c r="T253" s="90">
        <f>L253*F253</f>
        <v>115</v>
      </c>
      <c r="U253" s="90">
        <f>M253*F253</f>
        <v>8</v>
      </c>
      <c r="V253" s="93">
        <f>(U253*4)/N253</f>
        <v>0.21333333333333335</v>
      </c>
      <c r="W253" s="94">
        <f>U253/E253</f>
        <v>0.22857142857142856</v>
      </c>
      <c r="X253" s="95">
        <f>IF($D$3="Calories",N253,"")</f>
        <v>150</v>
      </c>
      <c r="Y253" s="95">
        <f>IF($F$3="Grams",O253,IF($F$3="% Calories",P253,""))</f>
        <v>4</v>
      </c>
      <c r="Z253" s="95" t="str">
        <f>IF($G$3="Grams",K253,"")</f>
        <v/>
      </c>
      <c r="AA253" s="95">
        <f>IF($H$3="Grams",Q253,IF($H$3="% Calories",R253,""))</f>
        <v>0.5</v>
      </c>
      <c r="AB253" s="95" t="str">
        <f>IF($I$3="Milligrams",T253,"")</f>
        <v/>
      </c>
      <c r="AC253" s="95">
        <f>IF($E$3="Grams",U253, IF($E$3="% Calories", V253, IF($E$3="% Weight",W253, "")))</f>
        <v>8</v>
      </c>
      <c r="AD253" s="101">
        <v>1</v>
      </c>
      <c r="AE253" s="66"/>
      <c r="AF253" s="66"/>
    </row>
    <row r="254" spans="1:32" hidden="1">
      <c r="A254" s="87" t="str">
        <f>IF(AND((AC254&lt;=$E$4),(AB254&lt;=$I$4),(AA254&lt;=$H$4),(Z254&lt;=$G$4),(Y254&lt;=$F$4),(X254&lt;=$D$4)),"Compliant","Non-Compliant")</f>
        <v>Non-Compliant</v>
      </c>
      <c r="B254" s="97" t="s">
        <v>315</v>
      </c>
      <c r="C254" s="97" t="s">
        <v>319</v>
      </c>
      <c r="D254" s="98">
        <v>1.38</v>
      </c>
      <c r="E254" s="99">
        <v>39</v>
      </c>
      <c r="F254" s="89">
        <v>1</v>
      </c>
      <c r="G254" s="99">
        <v>150</v>
      </c>
      <c r="H254" s="100">
        <v>3.5</v>
      </c>
      <c r="I254" s="99">
        <v>30</v>
      </c>
      <c r="J254" s="99">
        <v>1</v>
      </c>
      <c r="K254" s="99">
        <v>0</v>
      </c>
      <c r="L254" s="99">
        <v>70</v>
      </c>
      <c r="M254" s="99">
        <v>16</v>
      </c>
      <c r="N254" s="90">
        <f>F254*G254</f>
        <v>150</v>
      </c>
      <c r="O254" s="90">
        <f>F254*H254</f>
        <v>3.5</v>
      </c>
      <c r="P254" s="91">
        <f>(I254*F254)/N254</f>
        <v>0.2</v>
      </c>
      <c r="Q254" s="92">
        <f>F254*J254</f>
        <v>1</v>
      </c>
      <c r="R254" s="91">
        <f>(Q254*9)/N254</f>
        <v>0.06</v>
      </c>
      <c r="S254" s="92">
        <f>F254*K254</f>
        <v>0</v>
      </c>
      <c r="T254" s="90">
        <f>L254*F254</f>
        <v>70</v>
      </c>
      <c r="U254" s="90">
        <f>M254*F254</f>
        <v>16</v>
      </c>
      <c r="V254" s="93">
        <f>(U254*4)/N254</f>
        <v>0.42666666666666669</v>
      </c>
      <c r="W254" s="94">
        <f>U254/E254</f>
        <v>0.41025641025641024</v>
      </c>
      <c r="X254" s="95">
        <f>IF($D$3="Calories",N254,"")</f>
        <v>150</v>
      </c>
      <c r="Y254" s="95">
        <f>IF($F$3="Grams",O254,IF($F$3="% Calories",P254,""))</f>
        <v>3.5</v>
      </c>
      <c r="Z254" s="95" t="str">
        <f>IF($G$3="Grams",K254,"")</f>
        <v/>
      </c>
      <c r="AA254" s="95">
        <f>IF($H$3="Grams",Q254,IF($H$3="% Calories",R254,""))</f>
        <v>1</v>
      </c>
      <c r="AB254" s="95" t="str">
        <f>IF($I$3="Milligrams",T254,"")</f>
        <v/>
      </c>
      <c r="AC254" s="95">
        <f>IF($E$3="Grams",U254, IF($E$3="% Calories", V254, IF($E$3="% Weight",W254, "")))</f>
        <v>16</v>
      </c>
      <c r="AD254" s="101">
        <v>1</v>
      </c>
      <c r="AE254" s="66"/>
      <c r="AF254" s="66"/>
    </row>
    <row r="255" spans="1:32">
      <c r="A255" s="87" t="str">
        <f>IF(AND((AC255&lt;=$E$4),(AB255&lt;=$I$4),(AA255&lt;=$H$4),(Z255&lt;=$G$4),(Y255&lt;=$F$4),(X255&lt;=$D$4)),"Compliant","Non-Compliant")</f>
        <v>Compliant</v>
      </c>
      <c r="B255" s="97" t="s">
        <v>315</v>
      </c>
      <c r="C255" s="97" t="s">
        <v>320</v>
      </c>
      <c r="D255" s="98">
        <v>1.21</v>
      </c>
      <c r="E255" s="99">
        <v>35</v>
      </c>
      <c r="F255" s="89">
        <v>1</v>
      </c>
      <c r="G255" s="99">
        <v>140</v>
      </c>
      <c r="H255" s="99">
        <v>4</v>
      </c>
      <c r="I255" s="99">
        <v>35</v>
      </c>
      <c r="J255" s="100">
        <v>1.5</v>
      </c>
      <c r="K255" s="99">
        <v>0</v>
      </c>
      <c r="L255" s="99">
        <v>110</v>
      </c>
      <c r="M255" s="99">
        <v>10</v>
      </c>
      <c r="N255" s="90">
        <f>F255*G255</f>
        <v>140</v>
      </c>
      <c r="O255" s="90">
        <f>F255*H255</f>
        <v>4</v>
      </c>
      <c r="P255" s="91">
        <f>(I255*F255)/N255</f>
        <v>0.25</v>
      </c>
      <c r="Q255" s="92">
        <f>F255*J255</f>
        <v>1.5</v>
      </c>
      <c r="R255" s="91">
        <f>(Q255*9)/N255</f>
        <v>9.6428571428571433E-2</v>
      </c>
      <c r="S255" s="92">
        <f>F255*K255</f>
        <v>0</v>
      </c>
      <c r="T255" s="90">
        <f>L255*F255</f>
        <v>110</v>
      </c>
      <c r="U255" s="90">
        <f>M255*F255</f>
        <v>10</v>
      </c>
      <c r="V255" s="93">
        <f>(U255*4)/N255</f>
        <v>0.2857142857142857</v>
      </c>
      <c r="W255" s="94">
        <f>U255/E255</f>
        <v>0.2857142857142857</v>
      </c>
      <c r="X255" s="95">
        <f>IF($D$3="Calories",N255,"")</f>
        <v>140</v>
      </c>
      <c r="Y255" s="95">
        <f>IF($F$3="Grams",O255,IF($F$3="% Calories",P255,""))</f>
        <v>4</v>
      </c>
      <c r="Z255" s="95" t="str">
        <f>IF($G$3="Grams",K255,"")</f>
        <v/>
      </c>
      <c r="AA255" s="95">
        <f>IF($H$3="Grams",Q255,IF($H$3="% Calories",R255,""))</f>
        <v>1.5</v>
      </c>
      <c r="AB255" s="95" t="str">
        <f>IF($I$3="Milligrams",T255,"")</f>
        <v/>
      </c>
      <c r="AC255" s="95">
        <f>IF($E$3="Grams",U255, IF($E$3="% Calories", V255, IF($E$3="% Weight",W255, "")))</f>
        <v>10</v>
      </c>
      <c r="AD255" s="101">
        <v>1</v>
      </c>
      <c r="AE255" s="66"/>
      <c r="AF255" s="66"/>
    </row>
    <row r="256" spans="1:32" hidden="1">
      <c r="A256" s="87" t="str">
        <f>IF(AND((AC256&lt;=$E$4),(AB256&lt;=$I$4),(AA256&lt;=$H$4),(Z256&lt;=$G$4),(Y256&lt;=$F$4),(X256&lt;=$D$4)),"Compliant","Non-Compliant")</f>
        <v>Non-Compliant</v>
      </c>
      <c r="B256" s="88" t="s">
        <v>321</v>
      </c>
      <c r="C256" s="88" t="s">
        <v>322</v>
      </c>
      <c r="D256" s="88">
        <v>2</v>
      </c>
      <c r="E256" s="88">
        <v>56</v>
      </c>
      <c r="F256" s="89">
        <v>1</v>
      </c>
      <c r="G256" s="88">
        <v>310</v>
      </c>
      <c r="H256" s="88">
        <v>18</v>
      </c>
      <c r="I256" s="88">
        <v>162</v>
      </c>
      <c r="J256" s="88">
        <v>4</v>
      </c>
      <c r="K256" s="88">
        <v>0</v>
      </c>
      <c r="L256" s="88">
        <v>110</v>
      </c>
      <c r="M256" s="88">
        <v>20</v>
      </c>
      <c r="N256" s="90">
        <f>F256*G256</f>
        <v>310</v>
      </c>
      <c r="O256" s="90">
        <f>F256*H256</f>
        <v>18</v>
      </c>
      <c r="P256" s="91">
        <f>(I256*F256)/N256</f>
        <v>0.52258064516129032</v>
      </c>
      <c r="Q256" s="92">
        <f>F256*J256</f>
        <v>4</v>
      </c>
      <c r="R256" s="91">
        <f>(Q256*9)/N256</f>
        <v>0.11612903225806452</v>
      </c>
      <c r="S256" s="92">
        <f>F256*K256</f>
        <v>0</v>
      </c>
      <c r="T256" s="90">
        <f>L256*F256</f>
        <v>110</v>
      </c>
      <c r="U256" s="90">
        <f>M256*F256</f>
        <v>20</v>
      </c>
      <c r="V256" s="93">
        <f>(U256*4)/N256</f>
        <v>0.25806451612903225</v>
      </c>
      <c r="W256" s="94">
        <f>U256/E256</f>
        <v>0.35714285714285715</v>
      </c>
      <c r="X256" s="95">
        <f>IF($D$3="Calories",N256,"")</f>
        <v>310</v>
      </c>
      <c r="Y256" s="95">
        <f>IF($F$3="Grams",O256,IF($F$3="% Calories",P256,""))</f>
        <v>18</v>
      </c>
      <c r="Z256" s="95" t="str">
        <f>IF($G$3="Grams",K256,"")</f>
        <v/>
      </c>
      <c r="AA256" s="95">
        <f>IF($H$3="Grams",Q256,IF($H$3="% Calories",R256,""))</f>
        <v>4</v>
      </c>
      <c r="AB256" s="95" t="str">
        <f>IF($I$3="Milligrams",T256,"")</f>
        <v/>
      </c>
      <c r="AC256" s="95">
        <f>IF($E$3="Grams",U256, IF($E$3="% Calories", V256, IF($E$3="% Weight",W256, "")))</f>
        <v>20</v>
      </c>
      <c r="AD256" s="96">
        <v>1</v>
      </c>
      <c r="AE256" s="66"/>
      <c r="AF256" s="66"/>
    </row>
    <row r="257" spans="1:32" hidden="1">
      <c r="A257" s="87" t="str">
        <f>IF(AND((AC257&lt;=$E$4),(AB257&lt;=$I$4),(AA257&lt;=$H$4),(Z257&lt;=$G$4),(Y257&lt;=$F$4),(X257&lt;=$D$4)),"Compliant","Non-Compliant")</f>
        <v>Non-Compliant</v>
      </c>
      <c r="B257" s="88" t="s">
        <v>321</v>
      </c>
      <c r="C257" s="88" t="s">
        <v>323</v>
      </c>
      <c r="D257" s="88">
        <v>2.5</v>
      </c>
      <c r="E257" s="88">
        <v>71</v>
      </c>
      <c r="F257" s="89">
        <v>1</v>
      </c>
      <c r="G257" s="88">
        <v>310</v>
      </c>
      <c r="H257" s="88">
        <v>11</v>
      </c>
      <c r="I257" s="88">
        <v>99</v>
      </c>
      <c r="J257" s="88">
        <v>3.5</v>
      </c>
      <c r="K257" s="88">
        <v>0</v>
      </c>
      <c r="L257" s="88">
        <v>300</v>
      </c>
      <c r="M257" s="88">
        <v>27</v>
      </c>
      <c r="N257" s="90">
        <f>F257*G257</f>
        <v>310</v>
      </c>
      <c r="O257" s="90">
        <f>F257*H257</f>
        <v>11</v>
      </c>
      <c r="P257" s="91">
        <f>(I257*F257)/N257</f>
        <v>0.3193548387096774</v>
      </c>
      <c r="Q257" s="92">
        <f>F257*J257</f>
        <v>3.5</v>
      </c>
      <c r="R257" s="91">
        <f>(Q257*9)/N257</f>
        <v>0.10161290322580645</v>
      </c>
      <c r="S257" s="92">
        <f>F257*K257</f>
        <v>0</v>
      </c>
      <c r="T257" s="90">
        <f>L257*F257</f>
        <v>300</v>
      </c>
      <c r="U257" s="90">
        <f>M257*F257</f>
        <v>27</v>
      </c>
      <c r="V257" s="93">
        <f>(U257*4)/N257</f>
        <v>0.34838709677419355</v>
      </c>
      <c r="W257" s="94">
        <f>U257/E257</f>
        <v>0.38028169014084506</v>
      </c>
      <c r="X257" s="95">
        <f>IF($D$3="Calories",N257,"")</f>
        <v>310</v>
      </c>
      <c r="Y257" s="95">
        <f>IF($F$3="Grams",O257,IF($F$3="% Calories",P257,""))</f>
        <v>11</v>
      </c>
      <c r="Z257" s="95" t="str">
        <f>IF($G$3="Grams",K257,"")</f>
        <v/>
      </c>
      <c r="AA257" s="95">
        <f>IF($H$3="Grams",Q257,IF($H$3="% Calories",R257,""))</f>
        <v>3.5</v>
      </c>
      <c r="AB257" s="95" t="str">
        <f>IF($I$3="Milligrams",T257,"")</f>
        <v/>
      </c>
      <c r="AC257" s="95">
        <f>IF($E$3="Grams",U257, IF($E$3="% Calories", V257, IF($E$3="% Weight",W257, "")))</f>
        <v>27</v>
      </c>
      <c r="AD257" s="96">
        <v>1</v>
      </c>
      <c r="AE257" s="66"/>
      <c r="AF257" s="66"/>
    </row>
    <row r="258" spans="1:32">
      <c r="A258" s="87" t="str">
        <f>IF(AND((AC258&lt;=$E$4),(AB258&lt;=$I$4),(AA258&lt;=$H$4),(Z258&lt;=$G$4),(Y258&lt;=$F$4),(X258&lt;=$D$4)),"Compliant","Non-Compliant")</f>
        <v>Compliant</v>
      </c>
      <c r="B258" s="97" t="s">
        <v>324</v>
      </c>
      <c r="C258" s="97" t="s">
        <v>325</v>
      </c>
      <c r="D258" s="98">
        <v>1.1000000000000001</v>
      </c>
      <c r="E258" s="99">
        <v>32</v>
      </c>
      <c r="F258" s="89">
        <v>1</v>
      </c>
      <c r="G258" s="99">
        <v>130</v>
      </c>
      <c r="H258" s="100">
        <v>4.5</v>
      </c>
      <c r="I258" s="99">
        <v>40</v>
      </c>
      <c r="J258" s="100">
        <v>0.5</v>
      </c>
      <c r="K258" s="99">
        <v>0</v>
      </c>
      <c r="L258" s="99">
        <v>60</v>
      </c>
      <c r="M258" s="99">
        <v>2</v>
      </c>
      <c r="N258" s="90">
        <f>F258*G258</f>
        <v>130</v>
      </c>
      <c r="O258" s="90">
        <f>F258*H258</f>
        <v>4.5</v>
      </c>
      <c r="P258" s="91">
        <f>(I258*F258)/N258</f>
        <v>0.30769230769230771</v>
      </c>
      <c r="Q258" s="92">
        <f>F258*J258</f>
        <v>0.5</v>
      </c>
      <c r="R258" s="91">
        <f>(Q258*9)/N258</f>
        <v>3.4615384615384617E-2</v>
      </c>
      <c r="S258" s="92">
        <f>F258*K258</f>
        <v>0</v>
      </c>
      <c r="T258" s="90">
        <f>L258*F258</f>
        <v>60</v>
      </c>
      <c r="U258" s="90">
        <f>M258*F258</f>
        <v>2</v>
      </c>
      <c r="V258" s="93">
        <f>(U258*4)/N258</f>
        <v>6.1538461538461542E-2</v>
      </c>
      <c r="W258" s="94">
        <f>U258/E258</f>
        <v>6.25E-2</v>
      </c>
      <c r="X258" s="95">
        <f>IF($D$3="Calories",N258,"")</f>
        <v>130</v>
      </c>
      <c r="Y258" s="95">
        <f>IF($F$3="Grams",O258,IF($F$3="% Calories",P258,""))</f>
        <v>4.5</v>
      </c>
      <c r="Z258" s="95" t="str">
        <f>IF($G$3="Grams",K258,"")</f>
        <v/>
      </c>
      <c r="AA258" s="95">
        <f>IF($H$3="Grams",Q258,IF($H$3="% Calories",R258,""))</f>
        <v>0.5</v>
      </c>
      <c r="AB258" s="95" t="str">
        <f>IF($I$3="Milligrams",T258,"")</f>
        <v/>
      </c>
      <c r="AC258" s="95">
        <f>IF($E$3="Grams",U258, IF($E$3="% Calories", V258, IF($E$3="% Weight",W258, "")))</f>
        <v>2</v>
      </c>
      <c r="AD258" s="101">
        <v>1</v>
      </c>
      <c r="AE258" s="66"/>
      <c r="AF258" s="66"/>
    </row>
    <row r="259" spans="1:32">
      <c r="A259" s="87" t="str">
        <f>IF(AND((AC259&lt;=$E$4),(AB259&lt;=$I$4),(AA259&lt;=$H$4),(Z259&lt;=$G$4),(Y259&lt;=$F$4),(X259&lt;=$D$4)),"Compliant","Non-Compliant")</f>
        <v>Compliant</v>
      </c>
      <c r="B259" s="97" t="s">
        <v>324</v>
      </c>
      <c r="C259" s="97" t="s">
        <v>326</v>
      </c>
      <c r="D259" s="98">
        <v>1.1000000000000001</v>
      </c>
      <c r="E259" s="99">
        <v>32</v>
      </c>
      <c r="F259" s="89">
        <v>1</v>
      </c>
      <c r="G259" s="99">
        <v>150</v>
      </c>
      <c r="H259" s="99">
        <v>6</v>
      </c>
      <c r="I259" s="99">
        <v>50</v>
      </c>
      <c r="J259" s="100">
        <v>0.5</v>
      </c>
      <c r="K259" s="99">
        <v>0</v>
      </c>
      <c r="L259" s="99">
        <v>135</v>
      </c>
      <c r="M259" s="99">
        <v>1</v>
      </c>
      <c r="N259" s="90">
        <f>F259*G259</f>
        <v>150</v>
      </c>
      <c r="O259" s="90">
        <f>F259*H259</f>
        <v>6</v>
      </c>
      <c r="P259" s="91">
        <f>(I259*F259)/N259</f>
        <v>0.33333333333333331</v>
      </c>
      <c r="Q259" s="92">
        <f>F259*J259</f>
        <v>0.5</v>
      </c>
      <c r="R259" s="91">
        <f>(Q259*9)/N259</f>
        <v>0.03</v>
      </c>
      <c r="S259" s="92">
        <f>F259*K259</f>
        <v>0</v>
      </c>
      <c r="T259" s="90">
        <f>L259*F259</f>
        <v>135</v>
      </c>
      <c r="U259" s="90">
        <f>M259*F259</f>
        <v>1</v>
      </c>
      <c r="V259" s="93">
        <f>(U259*4)/N259</f>
        <v>2.6666666666666668E-2</v>
      </c>
      <c r="W259" s="94">
        <f>U259/E259</f>
        <v>3.125E-2</v>
      </c>
      <c r="X259" s="95">
        <f>IF($D$3="Calories",N259,"")</f>
        <v>150</v>
      </c>
      <c r="Y259" s="95">
        <f>IF($F$3="Grams",O259,IF($F$3="% Calories",P259,""))</f>
        <v>6</v>
      </c>
      <c r="Z259" s="95" t="str">
        <f>IF($G$3="Grams",K259,"")</f>
        <v/>
      </c>
      <c r="AA259" s="95">
        <f>IF($H$3="Grams",Q259,IF($H$3="% Calories",R259,""))</f>
        <v>0.5</v>
      </c>
      <c r="AB259" s="95" t="str">
        <f>IF($I$3="Milligrams",T259,"")</f>
        <v/>
      </c>
      <c r="AC259" s="95">
        <f>IF($E$3="Grams",U259, IF($E$3="% Calories", V259, IF($E$3="% Weight",W259, "")))</f>
        <v>1</v>
      </c>
      <c r="AD259" s="101">
        <v>1</v>
      </c>
      <c r="AE259" s="66"/>
      <c r="AF259" s="66"/>
    </row>
    <row r="260" spans="1:32">
      <c r="A260" s="87" t="str">
        <f>IF(AND((AC260&lt;=$E$4),(AB260&lt;=$I$4),(AA260&lt;=$H$4),(Z260&lt;=$G$4),(Y260&lt;=$F$4),(X260&lt;=$D$4)),"Compliant","Non-Compliant")</f>
        <v>Compliant</v>
      </c>
      <c r="B260" s="97" t="s">
        <v>324</v>
      </c>
      <c r="C260" s="97" t="s">
        <v>327</v>
      </c>
      <c r="D260" s="98">
        <v>1.1000000000000001</v>
      </c>
      <c r="E260" s="99">
        <v>32</v>
      </c>
      <c r="F260" s="89">
        <v>1</v>
      </c>
      <c r="G260" s="99">
        <v>140</v>
      </c>
      <c r="H260" s="99">
        <v>4</v>
      </c>
      <c r="I260" s="99">
        <v>35</v>
      </c>
      <c r="J260" s="99">
        <v>0</v>
      </c>
      <c r="K260" s="99">
        <v>0</v>
      </c>
      <c r="L260" s="99">
        <v>110</v>
      </c>
      <c r="M260" s="99">
        <v>3</v>
      </c>
      <c r="N260" s="90">
        <f>F260*G260</f>
        <v>140</v>
      </c>
      <c r="O260" s="90">
        <f>F260*H260</f>
        <v>4</v>
      </c>
      <c r="P260" s="91">
        <f>(I260*F260)/N260</f>
        <v>0.25</v>
      </c>
      <c r="Q260" s="92">
        <f>F260*J260</f>
        <v>0</v>
      </c>
      <c r="R260" s="91">
        <f>(Q260*9)/N260</f>
        <v>0</v>
      </c>
      <c r="S260" s="92">
        <f>F260*K260</f>
        <v>0</v>
      </c>
      <c r="T260" s="90">
        <f>L260*F260</f>
        <v>110</v>
      </c>
      <c r="U260" s="90">
        <f>M260*F260</f>
        <v>3</v>
      </c>
      <c r="V260" s="93">
        <f>(U260*4)/N260</f>
        <v>8.5714285714285715E-2</v>
      </c>
      <c r="W260" s="94">
        <f>U260/E260</f>
        <v>9.375E-2</v>
      </c>
      <c r="X260" s="95">
        <f>IF($D$3="Calories",N260,"")</f>
        <v>140</v>
      </c>
      <c r="Y260" s="95">
        <f>IF($F$3="Grams",O260,IF($F$3="% Calories",P260,""))</f>
        <v>4</v>
      </c>
      <c r="Z260" s="95" t="str">
        <f>IF($G$3="Grams",K260,"")</f>
        <v/>
      </c>
      <c r="AA260" s="95">
        <f>IF($H$3="Grams",Q260,IF($H$3="% Calories",R260,""))</f>
        <v>0</v>
      </c>
      <c r="AB260" s="95" t="str">
        <f>IF($I$3="Milligrams",T260,"")</f>
        <v/>
      </c>
      <c r="AC260" s="95">
        <f>IF($E$3="Grams",U260, IF($E$3="% Calories", V260, IF($E$3="% Weight",W260, "")))</f>
        <v>3</v>
      </c>
      <c r="AD260" s="101">
        <v>1</v>
      </c>
      <c r="AE260" s="66"/>
      <c r="AF260" s="66"/>
    </row>
    <row r="261" spans="1:32">
      <c r="A261" s="87" t="str">
        <f>IF(AND((AC261&lt;=$E$4),(AB261&lt;=$I$4),(AA261&lt;=$H$4),(Z261&lt;=$G$4),(Y261&lt;=$F$4),(X261&lt;=$D$4)),"Compliant","Non-Compliant")</f>
        <v>Compliant</v>
      </c>
      <c r="B261" s="97" t="s">
        <v>324</v>
      </c>
      <c r="C261" s="97" t="s">
        <v>328</v>
      </c>
      <c r="D261" s="98">
        <v>1.1000000000000001</v>
      </c>
      <c r="E261" s="99">
        <v>32</v>
      </c>
      <c r="F261" s="89">
        <v>1</v>
      </c>
      <c r="G261" s="99">
        <v>140</v>
      </c>
      <c r="H261" s="100">
        <v>3.5</v>
      </c>
      <c r="I261" s="99">
        <v>30</v>
      </c>
      <c r="J261" s="99">
        <v>0</v>
      </c>
      <c r="K261" s="99">
        <v>0</v>
      </c>
      <c r="L261" s="99">
        <v>190</v>
      </c>
      <c r="M261" s="99">
        <v>0</v>
      </c>
      <c r="N261" s="90">
        <f>F261*G261</f>
        <v>140</v>
      </c>
      <c r="O261" s="90">
        <f>F261*H261</f>
        <v>3.5</v>
      </c>
      <c r="P261" s="91">
        <f>(I261*F261)/N261</f>
        <v>0.21428571428571427</v>
      </c>
      <c r="Q261" s="92">
        <f>F261*J261</f>
        <v>0</v>
      </c>
      <c r="R261" s="91">
        <f>(Q261*9)/N261</f>
        <v>0</v>
      </c>
      <c r="S261" s="92">
        <f>F261*K261</f>
        <v>0</v>
      </c>
      <c r="T261" s="90">
        <f>L261*F261</f>
        <v>190</v>
      </c>
      <c r="U261" s="90">
        <f>M261*F261</f>
        <v>0</v>
      </c>
      <c r="V261" s="93">
        <f>(U261*4)/N261</f>
        <v>0</v>
      </c>
      <c r="W261" s="94">
        <f>U261/E261</f>
        <v>0</v>
      </c>
      <c r="X261" s="95">
        <f>IF($D$3="Calories",N261,"")</f>
        <v>140</v>
      </c>
      <c r="Y261" s="95">
        <f>IF($F$3="Grams",O261,IF($F$3="% Calories",P261,""))</f>
        <v>3.5</v>
      </c>
      <c r="Z261" s="95" t="str">
        <f>IF($G$3="Grams",K261,"")</f>
        <v/>
      </c>
      <c r="AA261" s="95">
        <f>IF($H$3="Grams",Q261,IF($H$3="% Calories",R261,""))</f>
        <v>0</v>
      </c>
      <c r="AB261" s="95" t="str">
        <f>IF($I$3="Milligrams",T261,"")</f>
        <v/>
      </c>
      <c r="AC261" s="95">
        <f>IF($E$3="Grams",U261, IF($E$3="% Calories", V261, IF($E$3="% Weight",W261, "")))</f>
        <v>0</v>
      </c>
      <c r="AD261" s="101">
        <v>1</v>
      </c>
      <c r="AE261" s="66"/>
      <c r="AF261" s="66"/>
    </row>
    <row r="262" spans="1:32">
      <c r="A262" s="87" t="str">
        <f>IF(AND((AC262&lt;=$E$4),(AB262&lt;=$I$4),(AA262&lt;=$H$4),(Z262&lt;=$G$4),(Y262&lt;=$F$4),(X262&lt;=$D$4)),"Compliant","Non-Compliant")</f>
        <v>Compliant</v>
      </c>
      <c r="B262" s="97" t="s">
        <v>329</v>
      </c>
      <c r="C262" s="97" t="s">
        <v>330</v>
      </c>
      <c r="D262" s="98">
        <v>0.81</v>
      </c>
      <c r="E262" s="100">
        <v>23</v>
      </c>
      <c r="F262" s="89">
        <v>1</v>
      </c>
      <c r="G262" s="99">
        <v>100</v>
      </c>
      <c r="H262" s="100">
        <v>3</v>
      </c>
      <c r="I262" s="99">
        <v>25</v>
      </c>
      <c r="J262" s="100">
        <v>0.5</v>
      </c>
      <c r="K262" s="99">
        <v>0</v>
      </c>
      <c r="L262" s="100">
        <v>140</v>
      </c>
      <c r="M262" s="100">
        <v>7</v>
      </c>
      <c r="N262" s="90">
        <f>F262*G262</f>
        <v>100</v>
      </c>
      <c r="O262" s="90">
        <f>F262*H262</f>
        <v>3</v>
      </c>
      <c r="P262" s="91">
        <f>(I262*F262)/N262</f>
        <v>0.25</v>
      </c>
      <c r="Q262" s="92">
        <f>F262*J262</f>
        <v>0.5</v>
      </c>
      <c r="R262" s="91">
        <f>(Q262*9)/N262</f>
        <v>4.4999999999999998E-2</v>
      </c>
      <c r="S262" s="92">
        <f>F262*K262</f>
        <v>0</v>
      </c>
      <c r="T262" s="90">
        <f>L262*F262</f>
        <v>140</v>
      </c>
      <c r="U262" s="90">
        <f>M262*F262</f>
        <v>7</v>
      </c>
      <c r="V262" s="93">
        <f>(U262*4)/N262</f>
        <v>0.28000000000000003</v>
      </c>
      <c r="W262" s="94">
        <f>U262/E262</f>
        <v>0.30434782608695654</v>
      </c>
      <c r="X262" s="95">
        <f>IF($D$3="Calories",N262,"")</f>
        <v>100</v>
      </c>
      <c r="Y262" s="95">
        <f>IF($F$3="Grams",O262,IF($F$3="% Calories",P262,""))</f>
        <v>3</v>
      </c>
      <c r="Z262" s="95" t="str">
        <f>IF($G$3="Grams",K262,"")</f>
        <v/>
      </c>
      <c r="AA262" s="95">
        <f>IF($H$3="Grams",Q262,IF($H$3="% Calories",R262,""))</f>
        <v>0.5</v>
      </c>
      <c r="AB262" s="95" t="str">
        <f>IF($I$3="Milligrams",T262,"")</f>
        <v/>
      </c>
      <c r="AC262" s="95">
        <f>IF($E$3="Grams",U262, IF($E$3="% Calories", V262, IF($E$3="% Weight",W262, "")))</f>
        <v>7</v>
      </c>
      <c r="AD262" s="101">
        <v>1</v>
      </c>
      <c r="AE262" s="66"/>
      <c r="AF262" s="66"/>
    </row>
    <row r="263" spans="1:32">
      <c r="A263" s="87" t="str">
        <f>IF(AND((AC263&lt;=$E$4),(AB263&lt;=$I$4),(AA263&lt;=$H$4),(Z263&lt;=$G$4),(Y263&lt;=$F$4),(X263&lt;=$D$4)),"Compliant","Non-Compliant")</f>
        <v>Compliant</v>
      </c>
      <c r="B263" s="97" t="s">
        <v>329</v>
      </c>
      <c r="C263" s="97" t="s">
        <v>331</v>
      </c>
      <c r="D263" s="98">
        <v>0.74</v>
      </c>
      <c r="E263" s="100">
        <v>21</v>
      </c>
      <c r="F263" s="89">
        <v>1</v>
      </c>
      <c r="G263" s="99">
        <v>100</v>
      </c>
      <c r="H263" s="100">
        <v>3</v>
      </c>
      <c r="I263" s="99">
        <v>30</v>
      </c>
      <c r="J263" s="100">
        <v>1.5</v>
      </c>
      <c r="K263" s="99">
        <v>0</v>
      </c>
      <c r="L263" s="100">
        <v>120</v>
      </c>
      <c r="M263" s="100">
        <v>6</v>
      </c>
      <c r="N263" s="90">
        <f>F263*G263</f>
        <v>100</v>
      </c>
      <c r="O263" s="90">
        <f>F263*H263</f>
        <v>3</v>
      </c>
      <c r="P263" s="91">
        <f>(I263*F263)/N263</f>
        <v>0.3</v>
      </c>
      <c r="Q263" s="92">
        <f>F263*J263</f>
        <v>1.5</v>
      </c>
      <c r="R263" s="91">
        <f>(Q263*9)/N263</f>
        <v>0.13500000000000001</v>
      </c>
      <c r="S263" s="92">
        <f>F263*K263</f>
        <v>0</v>
      </c>
      <c r="T263" s="90">
        <f>L263*F263</f>
        <v>120</v>
      </c>
      <c r="U263" s="90">
        <f>M263*F263</f>
        <v>6</v>
      </c>
      <c r="V263" s="93">
        <f>(U263*4)/N263</f>
        <v>0.24</v>
      </c>
      <c r="W263" s="94">
        <f>U263/E263</f>
        <v>0.2857142857142857</v>
      </c>
      <c r="X263" s="95">
        <f>IF($D$3="Calories",N263,"")</f>
        <v>100</v>
      </c>
      <c r="Y263" s="95">
        <f>IF($F$3="Grams",O263,IF($F$3="% Calories",P263,""))</f>
        <v>3</v>
      </c>
      <c r="Z263" s="95" t="str">
        <f>IF($G$3="Grams",K263,"")</f>
        <v/>
      </c>
      <c r="AA263" s="95">
        <f>IF($H$3="Grams",Q263,IF($H$3="% Calories",R263,""))</f>
        <v>1.5</v>
      </c>
      <c r="AB263" s="95" t="str">
        <f>IF($I$3="Milligrams",T263,"")</f>
        <v/>
      </c>
      <c r="AC263" s="95">
        <f>IF($E$3="Grams",U263, IF($E$3="% Calories", V263, IF($E$3="% Weight",W263, "")))</f>
        <v>6</v>
      </c>
      <c r="AD263" s="101">
        <v>1</v>
      </c>
      <c r="AE263" s="66"/>
      <c r="AF263" s="66"/>
    </row>
    <row r="264" spans="1:32">
      <c r="A264" s="87" t="str">
        <f>IF(AND((AC264&lt;=$E$4),(AB264&lt;=$I$4),(AA264&lt;=$H$4),(Z264&lt;=$G$4),(Y264&lt;=$F$4),(X264&lt;=$D$4)),"Compliant","Non-Compliant")</f>
        <v>Compliant</v>
      </c>
      <c r="B264" s="97" t="s">
        <v>329</v>
      </c>
      <c r="C264" s="97" t="s">
        <v>332</v>
      </c>
      <c r="D264" s="98">
        <v>0.74</v>
      </c>
      <c r="E264" s="100">
        <v>21</v>
      </c>
      <c r="F264" s="89">
        <v>1</v>
      </c>
      <c r="G264" s="99">
        <v>100</v>
      </c>
      <c r="H264" s="100">
        <v>3</v>
      </c>
      <c r="I264" s="99">
        <v>30</v>
      </c>
      <c r="J264" s="100">
        <v>1.5</v>
      </c>
      <c r="K264" s="99">
        <v>0</v>
      </c>
      <c r="L264" s="100">
        <v>120</v>
      </c>
      <c r="M264" s="100">
        <v>6</v>
      </c>
      <c r="N264" s="90">
        <f>F264*G264</f>
        <v>100</v>
      </c>
      <c r="O264" s="90">
        <f>F264*H264</f>
        <v>3</v>
      </c>
      <c r="P264" s="91">
        <f>(I264*F264)/N264</f>
        <v>0.3</v>
      </c>
      <c r="Q264" s="92">
        <f>F264*J264</f>
        <v>1.5</v>
      </c>
      <c r="R264" s="91">
        <f>(Q264*9)/N264</f>
        <v>0.13500000000000001</v>
      </c>
      <c r="S264" s="92">
        <f>F264*K264</f>
        <v>0</v>
      </c>
      <c r="T264" s="90">
        <f>L264*F264</f>
        <v>120</v>
      </c>
      <c r="U264" s="90">
        <f>M264*F264</f>
        <v>6</v>
      </c>
      <c r="V264" s="93">
        <f>(U264*4)/N264</f>
        <v>0.24</v>
      </c>
      <c r="W264" s="94">
        <f>U264/E264</f>
        <v>0.2857142857142857</v>
      </c>
      <c r="X264" s="95">
        <f>IF($D$3="Calories",N264,"")</f>
        <v>100</v>
      </c>
      <c r="Y264" s="95">
        <f>IF($F$3="Grams",O264,IF($F$3="% Calories",P264,""))</f>
        <v>3</v>
      </c>
      <c r="Z264" s="95" t="str">
        <f>IF($G$3="Grams",K264,"")</f>
        <v/>
      </c>
      <c r="AA264" s="95">
        <f>IF($H$3="Grams",Q264,IF($H$3="% Calories",R264,""))</f>
        <v>1.5</v>
      </c>
      <c r="AB264" s="95" t="str">
        <f>IF($I$3="Milligrams",T264,"")</f>
        <v/>
      </c>
      <c r="AC264" s="95">
        <f>IF($E$3="Grams",U264, IF($E$3="% Calories", V264, IF($E$3="% Weight",W264, "")))</f>
        <v>6</v>
      </c>
      <c r="AD264" s="101">
        <v>1</v>
      </c>
      <c r="AE264" s="66"/>
      <c r="AF264" s="66"/>
    </row>
    <row r="265" spans="1:32">
      <c r="A265" s="87" t="str">
        <f>IF(AND((AC265&lt;=$E$4),(AB265&lt;=$I$4),(AA265&lt;=$H$4),(Z265&lt;=$G$4),(Y265&lt;=$F$4),(X265&lt;=$D$4)),"Compliant","Non-Compliant")</f>
        <v>Compliant</v>
      </c>
      <c r="B265" s="97" t="s">
        <v>329</v>
      </c>
      <c r="C265" s="97" t="s">
        <v>333</v>
      </c>
      <c r="D265" s="98">
        <v>0.81</v>
      </c>
      <c r="E265" s="100">
        <v>23</v>
      </c>
      <c r="F265" s="89">
        <v>1</v>
      </c>
      <c r="G265" s="99">
        <v>100</v>
      </c>
      <c r="H265" s="100">
        <v>2</v>
      </c>
      <c r="I265" s="99">
        <v>20</v>
      </c>
      <c r="J265" s="100">
        <v>0</v>
      </c>
      <c r="K265" s="99">
        <v>0</v>
      </c>
      <c r="L265" s="100">
        <v>150</v>
      </c>
      <c r="M265" s="100">
        <v>8</v>
      </c>
      <c r="N265" s="90">
        <f>F265*G265</f>
        <v>100</v>
      </c>
      <c r="O265" s="90">
        <f>F265*H265</f>
        <v>2</v>
      </c>
      <c r="P265" s="91">
        <f>(I265*F265)/N265</f>
        <v>0.2</v>
      </c>
      <c r="Q265" s="92">
        <f>F265*J265</f>
        <v>0</v>
      </c>
      <c r="R265" s="91">
        <f>(Q265*9)/N265</f>
        <v>0</v>
      </c>
      <c r="S265" s="92">
        <f>F265*K265</f>
        <v>0</v>
      </c>
      <c r="T265" s="90">
        <f>L265*F265</f>
        <v>150</v>
      </c>
      <c r="U265" s="90">
        <f>M265*F265</f>
        <v>8</v>
      </c>
      <c r="V265" s="93">
        <f>(U265*4)/N265</f>
        <v>0.32</v>
      </c>
      <c r="W265" s="94">
        <f>U265/E265</f>
        <v>0.34782608695652173</v>
      </c>
      <c r="X265" s="95">
        <f>IF($D$3="Calories",N265,"")</f>
        <v>100</v>
      </c>
      <c r="Y265" s="95">
        <f>IF($F$3="Grams",O265,IF($F$3="% Calories",P265,""))</f>
        <v>2</v>
      </c>
      <c r="Z265" s="95" t="str">
        <f>IF($G$3="Grams",K265,"")</f>
        <v/>
      </c>
      <c r="AA265" s="95">
        <f>IF($H$3="Grams",Q265,IF($H$3="% Calories",R265,""))</f>
        <v>0</v>
      </c>
      <c r="AB265" s="95" t="str">
        <f>IF($I$3="Milligrams",T265,"")</f>
        <v/>
      </c>
      <c r="AC265" s="95">
        <f>IF($E$3="Grams",U265, IF($E$3="% Calories", V265, IF($E$3="% Weight",W265, "")))</f>
        <v>8</v>
      </c>
      <c r="AD265" s="101">
        <v>1</v>
      </c>
      <c r="AE265" s="66"/>
      <c r="AF265" s="66"/>
    </row>
    <row r="266" spans="1:32">
      <c r="A266" s="87" t="str">
        <f>IF(AND((AC266&lt;=$E$4),(AB266&lt;=$I$4),(AA266&lt;=$H$4),(Z266&lt;=$G$4),(Y266&lt;=$F$4),(X266&lt;=$D$4)),"Compliant","Non-Compliant")</f>
        <v>Compliant</v>
      </c>
      <c r="B266" s="97" t="s">
        <v>329</v>
      </c>
      <c r="C266" s="97" t="s">
        <v>334</v>
      </c>
      <c r="D266" s="98">
        <v>0.8</v>
      </c>
      <c r="E266" s="100">
        <v>22</v>
      </c>
      <c r="F266" s="89">
        <v>1</v>
      </c>
      <c r="G266" s="99">
        <v>100</v>
      </c>
      <c r="H266" s="100">
        <v>3</v>
      </c>
      <c r="I266" s="99">
        <v>25</v>
      </c>
      <c r="J266" s="100">
        <v>0.5</v>
      </c>
      <c r="K266" s="99">
        <v>0</v>
      </c>
      <c r="L266" s="100">
        <v>200</v>
      </c>
      <c r="M266" s="100">
        <v>2</v>
      </c>
      <c r="N266" s="90">
        <f>F266*G266</f>
        <v>100</v>
      </c>
      <c r="O266" s="90">
        <f>F266*H266</f>
        <v>3</v>
      </c>
      <c r="P266" s="91">
        <f>(I266*F266)/N266</f>
        <v>0.25</v>
      </c>
      <c r="Q266" s="92">
        <f>F266*J266</f>
        <v>0.5</v>
      </c>
      <c r="R266" s="91">
        <f>(Q266*9)/N266</f>
        <v>4.4999999999999998E-2</v>
      </c>
      <c r="S266" s="92">
        <f>F266*K266</f>
        <v>0</v>
      </c>
      <c r="T266" s="90">
        <f>L266*F266</f>
        <v>200</v>
      </c>
      <c r="U266" s="90">
        <f>M266*F266</f>
        <v>2</v>
      </c>
      <c r="V266" s="93">
        <f>(U266*4)/N266</f>
        <v>0.08</v>
      </c>
      <c r="W266" s="94">
        <f>U266/E266</f>
        <v>9.0909090909090912E-2</v>
      </c>
      <c r="X266" s="95">
        <f>IF($D$3="Calories",N266,"")</f>
        <v>100</v>
      </c>
      <c r="Y266" s="95">
        <f>IF($F$3="Grams",O266,IF($F$3="% Calories",P266,""))</f>
        <v>3</v>
      </c>
      <c r="Z266" s="95" t="str">
        <f>IF($G$3="Grams",K266,"")</f>
        <v/>
      </c>
      <c r="AA266" s="95">
        <f>IF($H$3="Grams",Q266,IF($H$3="% Calories",R266,""))</f>
        <v>0.5</v>
      </c>
      <c r="AB266" s="95" t="str">
        <f>IF($I$3="Milligrams",T266,"")</f>
        <v/>
      </c>
      <c r="AC266" s="95">
        <f>IF($E$3="Grams",U266, IF($E$3="% Calories", V266, IF($E$3="% Weight",W266, "")))</f>
        <v>2</v>
      </c>
      <c r="AD266" s="101">
        <v>1</v>
      </c>
      <c r="AE266" s="66"/>
      <c r="AF266" s="66"/>
    </row>
    <row r="267" spans="1:32">
      <c r="A267" s="87" t="str">
        <f>IF(AND((AC267&lt;=$E$4),(AB267&lt;=$I$4),(AA267&lt;=$H$4),(Z267&lt;=$G$4),(Y267&lt;=$F$4),(X267&lt;=$D$4)),"Compliant","Non-Compliant")</f>
        <v>Compliant</v>
      </c>
      <c r="B267" s="97" t="s">
        <v>329</v>
      </c>
      <c r="C267" s="97" t="s">
        <v>335</v>
      </c>
      <c r="D267" s="98">
        <v>0.8</v>
      </c>
      <c r="E267" s="100">
        <v>22</v>
      </c>
      <c r="F267" s="89">
        <v>1</v>
      </c>
      <c r="G267" s="99">
        <v>100</v>
      </c>
      <c r="H267" s="100">
        <v>3</v>
      </c>
      <c r="I267" s="99">
        <v>25</v>
      </c>
      <c r="J267" s="100">
        <v>0</v>
      </c>
      <c r="K267" s="99">
        <v>0</v>
      </c>
      <c r="L267" s="100">
        <v>230</v>
      </c>
      <c r="M267" s="100">
        <v>2</v>
      </c>
      <c r="N267" s="90">
        <f>F267*G267</f>
        <v>100</v>
      </c>
      <c r="O267" s="90">
        <f>F267*H267</f>
        <v>3</v>
      </c>
      <c r="P267" s="91">
        <f>(I267*F267)/N267</f>
        <v>0.25</v>
      </c>
      <c r="Q267" s="92">
        <f>F267*J267</f>
        <v>0</v>
      </c>
      <c r="R267" s="91">
        <f>(Q267*9)/N267</f>
        <v>0</v>
      </c>
      <c r="S267" s="92">
        <f>F267*K267</f>
        <v>0</v>
      </c>
      <c r="T267" s="90">
        <f>L267*F267</f>
        <v>230</v>
      </c>
      <c r="U267" s="90">
        <f>M267*F267</f>
        <v>2</v>
      </c>
      <c r="V267" s="93">
        <f>(U267*4)/N267</f>
        <v>0.08</v>
      </c>
      <c r="W267" s="94">
        <f>U267/E267</f>
        <v>9.0909090909090912E-2</v>
      </c>
      <c r="X267" s="95">
        <f>IF($D$3="Calories",N267,"")</f>
        <v>100</v>
      </c>
      <c r="Y267" s="95">
        <f>IF($F$3="Grams",O267,IF($F$3="% Calories",P267,""))</f>
        <v>3</v>
      </c>
      <c r="Z267" s="95" t="str">
        <f>IF($G$3="Grams",K267,"")</f>
        <v/>
      </c>
      <c r="AA267" s="95">
        <f>IF($H$3="Grams",Q267,IF($H$3="% Calories",R267,""))</f>
        <v>0</v>
      </c>
      <c r="AB267" s="95" t="str">
        <f>IF($I$3="Milligrams",T267,"")</f>
        <v/>
      </c>
      <c r="AC267" s="95">
        <f>IF($E$3="Grams",U267, IF($E$3="% Calories", V267, IF($E$3="% Weight",W267, "")))</f>
        <v>2</v>
      </c>
      <c r="AD267" s="101">
        <v>1</v>
      </c>
      <c r="AE267" s="66"/>
      <c r="AF267" s="66"/>
    </row>
    <row r="268" spans="1:32">
      <c r="A268" s="87" t="str">
        <f>IF(AND((AC268&lt;=$E$4),(AB268&lt;=$I$4),(AA268&lt;=$H$4),(Z268&lt;=$G$4),(Y268&lt;=$F$4),(X268&lt;=$D$4)),"Compliant","Non-Compliant")</f>
        <v>Compliant</v>
      </c>
      <c r="B268" s="97" t="s">
        <v>329</v>
      </c>
      <c r="C268" s="97" t="s">
        <v>336</v>
      </c>
      <c r="D268" s="98">
        <v>1.76</v>
      </c>
      <c r="E268" s="99">
        <v>50</v>
      </c>
      <c r="F268" s="89">
        <v>1</v>
      </c>
      <c r="G268" s="99">
        <v>190</v>
      </c>
      <c r="H268" s="99">
        <v>7</v>
      </c>
      <c r="I268" s="99">
        <v>60</v>
      </c>
      <c r="J268" s="100">
        <v>0.5</v>
      </c>
      <c r="K268" s="99">
        <v>0</v>
      </c>
      <c r="L268" s="99">
        <v>150</v>
      </c>
      <c r="M268" s="99">
        <v>10</v>
      </c>
      <c r="N268" s="90">
        <f>F268*G268</f>
        <v>190</v>
      </c>
      <c r="O268" s="90">
        <f>F268*H268</f>
        <v>7</v>
      </c>
      <c r="P268" s="91">
        <f>(I268*F268)/N268</f>
        <v>0.31578947368421051</v>
      </c>
      <c r="Q268" s="92">
        <f>F268*J268</f>
        <v>0.5</v>
      </c>
      <c r="R268" s="91">
        <f>(Q268*9)/N268</f>
        <v>2.368421052631579E-2</v>
      </c>
      <c r="S268" s="92">
        <f>F268*K268</f>
        <v>0</v>
      </c>
      <c r="T268" s="90">
        <f>L268*F268</f>
        <v>150</v>
      </c>
      <c r="U268" s="90">
        <f>M268*F268</f>
        <v>10</v>
      </c>
      <c r="V268" s="93">
        <f>(U268*4)/N268</f>
        <v>0.21052631578947367</v>
      </c>
      <c r="W268" s="94">
        <f>U268/E268</f>
        <v>0.2</v>
      </c>
      <c r="X268" s="95">
        <f>IF($D$3="Calories",N268,"")</f>
        <v>190</v>
      </c>
      <c r="Y268" s="95">
        <f>IF($F$3="Grams",O268,IF($F$3="% Calories",P268,""))</f>
        <v>7</v>
      </c>
      <c r="Z268" s="95" t="str">
        <f>IF($G$3="Grams",K268,"")</f>
        <v/>
      </c>
      <c r="AA268" s="95">
        <f>IF($H$3="Grams",Q268,IF($H$3="% Calories",R268,""))</f>
        <v>0.5</v>
      </c>
      <c r="AB268" s="95" t="str">
        <f>IF($I$3="Milligrams",T268,"")</f>
        <v/>
      </c>
      <c r="AC268" s="95">
        <f>IF($E$3="Grams",U268, IF($E$3="% Calories", V268, IF($E$3="% Weight",W268, "")))</f>
        <v>10</v>
      </c>
      <c r="AD268" s="101">
        <v>1</v>
      </c>
      <c r="AE268" s="66"/>
      <c r="AF268" s="66"/>
    </row>
    <row r="269" spans="1:32">
      <c r="A269" s="87" t="str">
        <f>IF(AND((AC269&lt;=$E$4),(AB269&lt;=$I$4),(AA269&lt;=$H$4),(Z269&lt;=$G$4),(Y269&lt;=$F$4),(X269&lt;=$D$4)),"Compliant","Non-Compliant")</f>
        <v>Compliant</v>
      </c>
      <c r="B269" s="97" t="s">
        <v>329</v>
      </c>
      <c r="C269" s="97" t="s">
        <v>337</v>
      </c>
      <c r="D269" s="98">
        <v>1.76</v>
      </c>
      <c r="E269" s="99">
        <v>50</v>
      </c>
      <c r="F269" s="89">
        <v>1</v>
      </c>
      <c r="G269" s="99">
        <v>200</v>
      </c>
      <c r="H269" s="99">
        <v>7</v>
      </c>
      <c r="I269" s="99">
        <v>60</v>
      </c>
      <c r="J269" s="99">
        <v>1</v>
      </c>
      <c r="K269" s="99">
        <v>0</v>
      </c>
      <c r="L269" s="99">
        <v>150</v>
      </c>
      <c r="M269" s="99">
        <v>10</v>
      </c>
      <c r="N269" s="90">
        <f>F269*G269</f>
        <v>200</v>
      </c>
      <c r="O269" s="90">
        <f>F269*H269</f>
        <v>7</v>
      </c>
      <c r="P269" s="91">
        <f>(I269*F269)/N269</f>
        <v>0.3</v>
      </c>
      <c r="Q269" s="92">
        <f>F269*J269</f>
        <v>1</v>
      </c>
      <c r="R269" s="91">
        <f>(Q269*9)/N269</f>
        <v>4.4999999999999998E-2</v>
      </c>
      <c r="S269" s="92">
        <f>F269*K269</f>
        <v>0</v>
      </c>
      <c r="T269" s="90">
        <f>L269*F269</f>
        <v>150</v>
      </c>
      <c r="U269" s="90">
        <f>M269*F269</f>
        <v>10</v>
      </c>
      <c r="V269" s="93">
        <f>(U269*4)/N269</f>
        <v>0.2</v>
      </c>
      <c r="W269" s="94">
        <f>U269/E269</f>
        <v>0.2</v>
      </c>
      <c r="X269" s="95">
        <f>IF($D$3="Calories",N269,"")</f>
        <v>200</v>
      </c>
      <c r="Y269" s="95">
        <f>IF($F$3="Grams",O269,IF($F$3="% Calories",P269,""))</f>
        <v>7</v>
      </c>
      <c r="Z269" s="95" t="str">
        <f>IF($G$3="Grams",K269,"")</f>
        <v/>
      </c>
      <c r="AA269" s="95">
        <f>IF($H$3="Grams",Q269,IF($H$3="% Calories",R269,""))</f>
        <v>1</v>
      </c>
      <c r="AB269" s="95" t="str">
        <f>IF($I$3="Milligrams",T269,"")</f>
        <v/>
      </c>
      <c r="AC269" s="95">
        <f>IF($E$3="Grams",U269, IF($E$3="% Calories", V269, IF($E$3="% Weight",W269, "")))</f>
        <v>10</v>
      </c>
      <c r="AD269" s="101">
        <v>1</v>
      </c>
      <c r="AE269" s="66"/>
      <c r="AF269" s="66"/>
    </row>
    <row r="270" spans="1:32">
      <c r="A270" s="87" t="str">
        <f>IF(AND((AC270&lt;=$E$4),(AB270&lt;=$I$4),(AA270&lt;=$H$4),(Z270&lt;=$G$4),(Y270&lt;=$F$4),(X270&lt;=$D$4)),"Compliant","Non-Compliant")</f>
        <v>Compliant</v>
      </c>
      <c r="B270" s="97" t="s">
        <v>329</v>
      </c>
      <c r="C270" s="97" t="s">
        <v>338</v>
      </c>
      <c r="D270" s="98">
        <v>1.06</v>
      </c>
      <c r="E270" s="99">
        <v>30</v>
      </c>
      <c r="F270" s="89">
        <v>1</v>
      </c>
      <c r="G270" s="99">
        <v>130</v>
      </c>
      <c r="H270" s="99">
        <v>3</v>
      </c>
      <c r="I270" s="99">
        <v>25</v>
      </c>
      <c r="J270" s="99">
        <v>0</v>
      </c>
      <c r="K270" s="99">
        <v>0</v>
      </c>
      <c r="L270" s="99">
        <v>150</v>
      </c>
      <c r="M270" s="99">
        <v>8</v>
      </c>
      <c r="N270" s="90">
        <f>F270*G270</f>
        <v>130</v>
      </c>
      <c r="O270" s="90">
        <f>F270*H270</f>
        <v>3</v>
      </c>
      <c r="P270" s="91">
        <f>(I270*F270)/N270</f>
        <v>0.19230769230769232</v>
      </c>
      <c r="Q270" s="92">
        <f>F270*J270</f>
        <v>0</v>
      </c>
      <c r="R270" s="91">
        <f>(Q270*9)/N270</f>
        <v>0</v>
      </c>
      <c r="S270" s="92">
        <f>F270*K270</f>
        <v>0</v>
      </c>
      <c r="T270" s="90">
        <f>L270*F270</f>
        <v>150</v>
      </c>
      <c r="U270" s="90">
        <f>M270*F270</f>
        <v>8</v>
      </c>
      <c r="V270" s="93">
        <f>(U270*4)/N270</f>
        <v>0.24615384615384617</v>
      </c>
      <c r="W270" s="94">
        <f>U270/E270</f>
        <v>0.26666666666666666</v>
      </c>
      <c r="X270" s="95">
        <f>IF($D$3="Calories",N270,"")</f>
        <v>130</v>
      </c>
      <c r="Y270" s="95">
        <f>IF($F$3="Grams",O270,IF($F$3="% Calories",P270,""))</f>
        <v>3</v>
      </c>
      <c r="Z270" s="95" t="str">
        <f>IF($G$3="Grams",K270,"")</f>
        <v/>
      </c>
      <c r="AA270" s="95">
        <f>IF($H$3="Grams",Q270,IF($H$3="% Calories",R270,""))</f>
        <v>0</v>
      </c>
      <c r="AB270" s="95" t="str">
        <f>IF($I$3="Milligrams",T270,"")</f>
        <v/>
      </c>
      <c r="AC270" s="95">
        <f>IF($E$3="Grams",U270, IF($E$3="% Calories", V270, IF($E$3="% Weight",W270, "")))</f>
        <v>8</v>
      </c>
      <c r="AD270" s="101">
        <v>1</v>
      </c>
      <c r="AE270" s="66"/>
      <c r="AF270" s="66"/>
    </row>
    <row r="271" spans="1:32">
      <c r="A271" s="87" t="str">
        <f>IF(AND((AC271&lt;=$E$4),(AB271&lt;=$I$4),(AA271&lt;=$H$4),(Z271&lt;=$G$4),(Y271&lt;=$F$4),(X271&lt;=$D$4)),"Compliant","Non-Compliant")</f>
        <v>Compliant</v>
      </c>
      <c r="B271" s="97" t="s">
        <v>329</v>
      </c>
      <c r="C271" s="97" t="s">
        <v>339</v>
      </c>
      <c r="D271" s="98">
        <v>1</v>
      </c>
      <c r="E271" s="100">
        <v>28</v>
      </c>
      <c r="F271" s="89">
        <v>1</v>
      </c>
      <c r="G271" s="99">
        <v>110</v>
      </c>
      <c r="H271" s="100">
        <v>2</v>
      </c>
      <c r="I271" s="99">
        <v>15</v>
      </c>
      <c r="J271" s="100">
        <v>0</v>
      </c>
      <c r="K271" s="99">
        <v>0</v>
      </c>
      <c r="L271" s="100">
        <v>95</v>
      </c>
      <c r="M271" s="100">
        <v>9</v>
      </c>
      <c r="N271" s="90">
        <f>F271*G271</f>
        <v>110</v>
      </c>
      <c r="O271" s="90">
        <f>F271*H271</f>
        <v>2</v>
      </c>
      <c r="P271" s="91">
        <f>(I271*F271)/N271</f>
        <v>0.13636363636363635</v>
      </c>
      <c r="Q271" s="92">
        <f>F271*J271</f>
        <v>0</v>
      </c>
      <c r="R271" s="91">
        <f>(Q271*9)/N271</f>
        <v>0</v>
      </c>
      <c r="S271" s="92">
        <f>F271*K271</f>
        <v>0</v>
      </c>
      <c r="T271" s="90">
        <f>L271*F271</f>
        <v>95</v>
      </c>
      <c r="U271" s="90">
        <f>M271*F271</f>
        <v>9</v>
      </c>
      <c r="V271" s="93">
        <f>(U271*4)/N271</f>
        <v>0.32727272727272727</v>
      </c>
      <c r="W271" s="94">
        <f>U271/E271</f>
        <v>0.32142857142857145</v>
      </c>
      <c r="X271" s="95">
        <f>IF($D$3="Calories",N271,"")</f>
        <v>110</v>
      </c>
      <c r="Y271" s="95">
        <f>IF($F$3="Grams",O271,IF($F$3="% Calories",P271,""))</f>
        <v>2</v>
      </c>
      <c r="Z271" s="95" t="str">
        <f>IF($G$3="Grams",K271,"")</f>
        <v/>
      </c>
      <c r="AA271" s="95">
        <f>IF($H$3="Grams",Q271,IF($H$3="% Calories",R271,""))</f>
        <v>0</v>
      </c>
      <c r="AB271" s="95" t="str">
        <f>IF($I$3="Milligrams",T271,"")</f>
        <v/>
      </c>
      <c r="AC271" s="95">
        <f>IF($E$3="Grams",U271, IF($E$3="% Calories", V271, IF($E$3="% Weight",W271, "")))</f>
        <v>9</v>
      </c>
      <c r="AD271" s="101">
        <v>1</v>
      </c>
      <c r="AE271" s="66"/>
      <c r="AF271" s="66"/>
    </row>
    <row r="272" spans="1:32">
      <c r="A272" s="87" t="str">
        <f>IF(AND((AC272&lt;=$E$4),(AB272&lt;=$I$4),(AA272&lt;=$H$4),(Z272&lt;=$G$4),(Y272&lt;=$F$4),(X272&lt;=$D$4)),"Compliant","Non-Compliant")</f>
        <v>Compliant</v>
      </c>
      <c r="B272" s="97" t="s">
        <v>329</v>
      </c>
      <c r="C272" s="97" t="s">
        <v>340</v>
      </c>
      <c r="D272" s="98">
        <v>0.74</v>
      </c>
      <c r="E272" s="100">
        <v>21</v>
      </c>
      <c r="F272" s="89">
        <v>1</v>
      </c>
      <c r="G272" s="99">
        <v>90</v>
      </c>
      <c r="H272" s="100">
        <v>3</v>
      </c>
      <c r="I272" s="99">
        <v>30</v>
      </c>
      <c r="J272" s="100">
        <v>1</v>
      </c>
      <c r="K272" s="99">
        <v>0</v>
      </c>
      <c r="L272" s="100">
        <v>125</v>
      </c>
      <c r="M272" s="100">
        <v>5</v>
      </c>
      <c r="N272" s="90">
        <f>F272*G272</f>
        <v>90</v>
      </c>
      <c r="O272" s="90">
        <f>F272*H272</f>
        <v>3</v>
      </c>
      <c r="P272" s="91">
        <f>(I272*F272)/N272</f>
        <v>0.33333333333333331</v>
      </c>
      <c r="Q272" s="92">
        <f>F272*J272</f>
        <v>1</v>
      </c>
      <c r="R272" s="91">
        <f>(Q272*9)/N272</f>
        <v>0.1</v>
      </c>
      <c r="S272" s="92">
        <f>F272*K272</f>
        <v>0</v>
      </c>
      <c r="T272" s="90">
        <f>L272*F272</f>
        <v>125</v>
      </c>
      <c r="U272" s="90">
        <f>M272*F272</f>
        <v>5</v>
      </c>
      <c r="V272" s="93">
        <f>(U272*4)/N272</f>
        <v>0.22222222222222221</v>
      </c>
      <c r="W272" s="94">
        <f>U272/E272</f>
        <v>0.23809523809523808</v>
      </c>
      <c r="X272" s="95">
        <f>IF($D$3="Calories",N272,"")</f>
        <v>90</v>
      </c>
      <c r="Y272" s="95">
        <f>IF($F$3="Grams",O272,IF($F$3="% Calories",P272,""))</f>
        <v>3</v>
      </c>
      <c r="Z272" s="95" t="str">
        <f>IF($G$3="Grams",K272,"")</f>
        <v/>
      </c>
      <c r="AA272" s="95">
        <f>IF($H$3="Grams",Q272,IF($H$3="% Calories",R272,""))</f>
        <v>1</v>
      </c>
      <c r="AB272" s="95" t="str">
        <f>IF($I$3="Milligrams",T272,"")</f>
        <v/>
      </c>
      <c r="AC272" s="95">
        <f>IF($E$3="Grams",U272, IF($E$3="% Calories", V272, IF($E$3="% Weight",W272, "")))</f>
        <v>5</v>
      </c>
      <c r="AD272" s="101">
        <v>1</v>
      </c>
      <c r="AE272" s="66"/>
      <c r="AF272" s="66"/>
    </row>
    <row r="273" spans="1:32">
      <c r="A273" s="87" t="str">
        <f>IF(AND((AC273&lt;=$E$4),(AB273&lt;=$I$4),(AA273&lt;=$H$4),(Z273&lt;=$G$4),(Y273&lt;=$F$4),(X273&lt;=$D$4)),"Compliant","Non-Compliant")</f>
        <v>Compliant</v>
      </c>
      <c r="B273" s="97" t="s">
        <v>329</v>
      </c>
      <c r="C273" s="97" t="s">
        <v>341</v>
      </c>
      <c r="D273" s="98">
        <v>1</v>
      </c>
      <c r="E273" s="100">
        <v>28</v>
      </c>
      <c r="F273" s="89">
        <v>1</v>
      </c>
      <c r="G273" s="99">
        <v>120</v>
      </c>
      <c r="H273" s="100">
        <v>4</v>
      </c>
      <c r="I273" s="99">
        <v>35</v>
      </c>
      <c r="J273" s="100">
        <v>0.5</v>
      </c>
      <c r="K273" s="99">
        <v>0</v>
      </c>
      <c r="L273" s="100">
        <v>90</v>
      </c>
      <c r="M273" s="100">
        <v>7</v>
      </c>
      <c r="N273" s="90">
        <f>F273*G273</f>
        <v>120</v>
      </c>
      <c r="O273" s="90">
        <f>F273*H273</f>
        <v>4</v>
      </c>
      <c r="P273" s="91">
        <f>(I273*F273)/N273</f>
        <v>0.29166666666666669</v>
      </c>
      <c r="Q273" s="92">
        <f>F273*J273</f>
        <v>0.5</v>
      </c>
      <c r="R273" s="91">
        <f>(Q273*9)/N273</f>
        <v>3.7499999999999999E-2</v>
      </c>
      <c r="S273" s="92">
        <f>F273*K273</f>
        <v>0</v>
      </c>
      <c r="T273" s="90">
        <f>L273*F273</f>
        <v>90</v>
      </c>
      <c r="U273" s="90">
        <f>M273*F273</f>
        <v>7</v>
      </c>
      <c r="V273" s="93">
        <f>(U273*4)/N273</f>
        <v>0.23333333333333334</v>
      </c>
      <c r="W273" s="94">
        <f>U273/E273</f>
        <v>0.25</v>
      </c>
      <c r="X273" s="95">
        <f>IF($D$3="Calories",N273,"")</f>
        <v>120</v>
      </c>
      <c r="Y273" s="95">
        <f>IF($F$3="Grams",O273,IF($F$3="% Calories",P273,""))</f>
        <v>4</v>
      </c>
      <c r="Z273" s="95" t="str">
        <f>IF($G$3="Grams",K273,"")</f>
        <v/>
      </c>
      <c r="AA273" s="95">
        <f>IF($H$3="Grams",Q273,IF($H$3="% Calories",R273,""))</f>
        <v>0.5</v>
      </c>
      <c r="AB273" s="95" t="str">
        <f>IF($I$3="Milligrams",T273,"")</f>
        <v/>
      </c>
      <c r="AC273" s="95">
        <f>IF($E$3="Grams",U273, IF($E$3="% Calories", V273, IF($E$3="% Weight",W273, "")))</f>
        <v>7</v>
      </c>
      <c r="AD273" s="101">
        <v>1</v>
      </c>
      <c r="AE273" s="66"/>
      <c r="AF273" s="66"/>
    </row>
    <row r="274" spans="1:32" hidden="1">
      <c r="A274" s="87" t="str">
        <f>IF(AND((AC274&lt;=$E$4),(AB274&lt;=$I$4),(AA274&lt;=$H$4),(Z274&lt;=$G$4),(Y274&lt;=$F$4),(X274&lt;=$D$4)),"Compliant","Non-Compliant")</f>
        <v>Non-Compliant</v>
      </c>
      <c r="B274" s="97" t="s">
        <v>329</v>
      </c>
      <c r="C274" s="97" t="s">
        <v>342</v>
      </c>
      <c r="D274" s="98">
        <v>1.76</v>
      </c>
      <c r="E274" s="99">
        <v>50</v>
      </c>
      <c r="F274" s="89">
        <v>1</v>
      </c>
      <c r="G274" s="99">
        <v>230</v>
      </c>
      <c r="H274" s="99">
        <v>8</v>
      </c>
      <c r="I274" s="99">
        <v>70</v>
      </c>
      <c r="J274" s="100">
        <v>0.5</v>
      </c>
      <c r="K274" s="99">
        <v>0</v>
      </c>
      <c r="L274" s="99">
        <v>220</v>
      </c>
      <c r="M274" s="99">
        <v>13</v>
      </c>
      <c r="N274" s="90">
        <f>F274*G274</f>
        <v>230</v>
      </c>
      <c r="O274" s="90">
        <f>F274*H274</f>
        <v>8</v>
      </c>
      <c r="P274" s="91">
        <f>(I274*F274)/N274</f>
        <v>0.30434782608695654</v>
      </c>
      <c r="Q274" s="92">
        <f>F274*J274</f>
        <v>0.5</v>
      </c>
      <c r="R274" s="91">
        <f>(Q274*9)/N274</f>
        <v>1.9565217391304349E-2</v>
      </c>
      <c r="S274" s="92">
        <f>F274*K274</f>
        <v>0</v>
      </c>
      <c r="T274" s="90">
        <f>L274*F274</f>
        <v>220</v>
      </c>
      <c r="U274" s="90">
        <f>M274*F274</f>
        <v>13</v>
      </c>
      <c r="V274" s="93">
        <f>(U274*4)/N274</f>
        <v>0.22608695652173913</v>
      </c>
      <c r="W274" s="94">
        <f>U274/E274</f>
        <v>0.26</v>
      </c>
      <c r="X274" s="95">
        <f>IF($D$3="Calories",N274,"")</f>
        <v>230</v>
      </c>
      <c r="Y274" s="95">
        <f>IF($F$3="Grams",O274,IF($F$3="% Calories",P274,""))</f>
        <v>8</v>
      </c>
      <c r="Z274" s="95" t="str">
        <f>IF($G$3="Grams",K274,"")</f>
        <v/>
      </c>
      <c r="AA274" s="95">
        <f>IF($H$3="Grams",Q274,IF($H$3="% Calories",R274,""))</f>
        <v>0.5</v>
      </c>
      <c r="AB274" s="95" t="str">
        <f>IF($I$3="Milligrams",T274,"")</f>
        <v/>
      </c>
      <c r="AC274" s="95">
        <f>IF($E$3="Grams",U274, IF($E$3="% Calories", V274, IF($E$3="% Weight",W274, "")))</f>
        <v>13</v>
      </c>
      <c r="AD274" s="101">
        <v>1</v>
      </c>
      <c r="AE274" s="66"/>
      <c r="AF274" s="66"/>
    </row>
    <row r="275" spans="1:32" hidden="1">
      <c r="A275" s="87" t="str">
        <f>IF(AND((AC275&lt;=$E$4),(AB275&lt;=$I$4),(AA275&lt;=$H$4),(Z275&lt;=$G$4),(Y275&lt;=$F$4),(X275&lt;=$D$4)),"Compliant","Non-Compliant")</f>
        <v>Non-Compliant</v>
      </c>
      <c r="B275" s="97" t="s">
        <v>329</v>
      </c>
      <c r="C275" s="97" t="s">
        <v>343</v>
      </c>
      <c r="D275" s="98">
        <v>1.76</v>
      </c>
      <c r="E275" s="99">
        <v>50</v>
      </c>
      <c r="F275" s="89">
        <v>1</v>
      </c>
      <c r="G275" s="99">
        <v>230</v>
      </c>
      <c r="H275" s="99">
        <v>8</v>
      </c>
      <c r="I275" s="99">
        <v>80</v>
      </c>
      <c r="J275" s="100">
        <v>0.5</v>
      </c>
      <c r="K275" s="99">
        <v>0</v>
      </c>
      <c r="L275" s="99">
        <v>220</v>
      </c>
      <c r="M275" s="99">
        <v>11</v>
      </c>
      <c r="N275" s="90">
        <f>F275*G275</f>
        <v>230</v>
      </c>
      <c r="O275" s="90">
        <f>F275*H275</f>
        <v>8</v>
      </c>
      <c r="P275" s="91">
        <f>(I275*F275)/N275</f>
        <v>0.34782608695652173</v>
      </c>
      <c r="Q275" s="92">
        <f>F275*J275</f>
        <v>0.5</v>
      </c>
      <c r="R275" s="91">
        <f>(Q275*9)/N275</f>
        <v>1.9565217391304349E-2</v>
      </c>
      <c r="S275" s="92">
        <f>F275*K275</f>
        <v>0</v>
      </c>
      <c r="T275" s="90">
        <f>L275*F275</f>
        <v>220</v>
      </c>
      <c r="U275" s="90">
        <f>M275*F275</f>
        <v>11</v>
      </c>
      <c r="V275" s="93">
        <f>(U275*4)/N275</f>
        <v>0.19130434782608696</v>
      </c>
      <c r="W275" s="94">
        <f>U275/E275</f>
        <v>0.22</v>
      </c>
      <c r="X275" s="95">
        <f>IF($D$3="Calories",N275,"")</f>
        <v>230</v>
      </c>
      <c r="Y275" s="95">
        <f>IF($F$3="Grams",O275,IF($F$3="% Calories",P275,""))</f>
        <v>8</v>
      </c>
      <c r="Z275" s="95" t="str">
        <f>IF($G$3="Grams",K275,"")</f>
        <v/>
      </c>
      <c r="AA275" s="95">
        <f>IF($H$3="Grams",Q275,IF($H$3="% Calories",R275,""))</f>
        <v>0.5</v>
      </c>
      <c r="AB275" s="95" t="str">
        <f>IF($I$3="Milligrams",T275,"")</f>
        <v/>
      </c>
      <c r="AC275" s="95">
        <f>IF($E$3="Grams",U275, IF($E$3="% Calories", V275, IF($E$3="% Weight",W275, "")))</f>
        <v>11</v>
      </c>
      <c r="AD275" s="101">
        <v>1</v>
      </c>
      <c r="AE275" s="66"/>
      <c r="AF275" s="66"/>
    </row>
    <row r="276" spans="1:32" hidden="1">
      <c r="A276" s="87" t="str">
        <f>IF(AND((AC276&lt;=$E$4),(AB276&lt;=$I$4),(AA276&lt;=$H$4),(Z276&lt;=$G$4),(Y276&lt;=$F$4),(X276&lt;=$D$4)),"Compliant","Non-Compliant")</f>
        <v>Non-Compliant</v>
      </c>
      <c r="B276" s="88" t="s">
        <v>344</v>
      </c>
      <c r="C276" s="88" t="s">
        <v>345</v>
      </c>
      <c r="D276" s="88">
        <v>4</v>
      </c>
      <c r="E276" s="88">
        <v>114</v>
      </c>
      <c r="F276" s="89">
        <v>2</v>
      </c>
      <c r="G276" s="88">
        <v>200</v>
      </c>
      <c r="H276" s="88">
        <v>6</v>
      </c>
      <c r="I276" s="88">
        <v>60</v>
      </c>
      <c r="J276" s="88">
        <v>2.5</v>
      </c>
      <c r="K276" s="88">
        <v>0</v>
      </c>
      <c r="L276" s="88">
        <v>310</v>
      </c>
      <c r="M276" s="88">
        <v>26</v>
      </c>
      <c r="N276" s="90">
        <f>F276*G276</f>
        <v>400</v>
      </c>
      <c r="O276" s="90">
        <f>F276*H276</f>
        <v>12</v>
      </c>
      <c r="P276" s="91">
        <f>(I276*F276)/N276</f>
        <v>0.3</v>
      </c>
      <c r="Q276" s="92">
        <f>F276*J276</f>
        <v>5</v>
      </c>
      <c r="R276" s="91">
        <f>(Q276*9)/N276</f>
        <v>0.1125</v>
      </c>
      <c r="S276" s="92">
        <f>F276*K276</f>
        <v>0</v>
      </c>
      <c r="T276" s="90">
        <f>L276*F276</f>
        <v>620</v>
      </c>
      <c r="U276" s="90">
        <f>M276*F276</f>
        <v>52</v>
      </c>
      <c r="V276" s="93">
        <f>(U276*4)/N276</f>
        <v>0.52</v>
      </c>
      <c r="W276" s="94">
        <f>U276/E276</f>
        <v>0.45614035087719296</v>
      </c>
      <c r="X276" s="95">
        <f>IF($D$3="Calories",N276,"")</f>
        <v>400</v>
      </c>
      <c r="Y276" s="95">
        <f>IF($F$3="Grams",O276,IF($F$3="% Calories",P276,""))</f>
        <v>12</v>
      </c>
      <c r="Z276" s="95" t="str">
        <f>IF($G$3="Grams",K276,"")</f>
        <v/>
      </c>
      <c r="AA276" s="95">
        <f>IF($H$3="Grams",Q276,IF($H$3="% Calories",R276,""))</f>
        <v>5</v>
      </c>
      <c r="AB276" s="95" t="str">
        <f>IF($I$3="Milligrams",T276,"")</f>
        <v/>
      </c>
      <c r="AC276" s="95">
        <f>IF($E$3="Grams",U276, IF($E$3="% Calories", V276, IF($E$3="% Weight",W276, "")))</f>
        <v>52</v>
      </c>
      <c r="AD276" s="96">
        <v>1</v>
      </c>
      <c r="AE276" s="66"/>
      <c r="AF276" s="66"/>
    </row>
    <row r="277" spans="1:32">
      <c r="A277" s="87" t="str">
        <f>IF(AND((AC277&lt;=$E$4),(AB277&lt;=$I$4),(AA277&lt;=$H$4),(Z277&lt;=$G$4),(Y277&lt;=$F$4),(X277&lt;=$D$4)),"Compliant","Non-Compliant")</f>
        <v>Compliant</v>
      </c>
      <c r="B277" s="97" t="s">
        <v>346</v>
      </c>
      <c r="C277" s="97" t="s">
        <v>347</v>
      </c>
      <c r="D277" s="98">
        <v>1</v>
      </c>
      <c r="E277" s="99">
        <v>28</v>
      </c>
      <c r="F277" s="89">
        <v>1</v>
      </c>
      <c r="G277" s="99">
        <v>110</v>
      </c>
      <c r="H277" s="99">
        <v>0</v>
      </c>
      <c r="I277" s="99">
        <v>0</v>
      </c>
      <c r="J277" s="99">
        <v>0</v>
      </c>
      <c r="K277" s="99">
        <v>0</v>
      </c>
      <c r="L277" s="99">
        <v>160</v>
      </c>
      <c r="M277" s="99">
        <v>1</v>
      </c>
      <c r="N277" s="90">
        <f>F277*G277</f>
        <v>110</v>
      </c>
      <c r="O277" s="90">
        <f>F277*H277</f>
        <v>0</v>
      </c>
      <c r="P277" s="91">
        <f>(I277*F277)/N277</f>
        <v>0</v>
      </c>
      <c r="Q277" s="92">
        <f>F277*J277</f>
        <v>0</v>
      </c>
      <c r="R277" s="91">
        <f>(Q277*9)/N277</f>
        <v>0</v>
      </c>
      <c r="S277" s="92">
        <f>F277*K277</f>
        <v>0</v>
      </c>
      <c r="T277" s="90">
        <f>L277*F277</f>
        <v>160</v>
      </c>
      <c r="U277" s="90">
        <f>M277*F277</f>
        <v>1</v>
      </c>
      <c r="V277" s="93">
        <f>(U277*4)/N277</f>
        <v>3.6363636363636362E-2</v>
      </c>
      <c r="W277" s="94">
        <f>U277/E277</f>
        <v>3.5714285714285712E-2</v>
      </c>
      <c r="X277" s="95">
        <f>IF($D$3="Calories",N277,"")</f>
        <v>110</v>
      </c>
      <c r="Y277" s="95">
        <f>IF($F$3="Grams",O277,IF($F$3="% Calories",P277,""))</f>
        <v>0</v>
      </c>
      <c r="Z277" s="95" t="str">
        <f>IF($G$3="Grams",K277,"")</f>
        <v/>
      </c>
      <c r="AA277" s="95">
        <f>IF($H$3="Grams",Q277,IF($H$3="% Calories",R277,""))</f>
        <v>0</v>
      </c>
      <c r="AB277" s="95" t="str">
        <f>IF($I$3="Milligrams",T277,"")</f>
        <v/>
      </c>
      <c r="AC277" s="95">
        <f>IF($E$3="Grams",U277, IF($E$3="% Calories", V277, IF($E$3="% Weight",W277, "")))</f>
        <v>1</v>
      </c>
      <c r="AD277" s="101">
        <v>1</v>
      </c>
      <c r="AE277" s="66"/>
      <c r="AF277" s="66"/>
    </row>
    <row r="278" spans="1:32" hidden="1">
      <c r="A278" s="87" t="str">
        <f>IF(AND((AC278&lt;=$E$4),(AB278&lt;=$I$4),(AA278&lt;=$H$4),(Z278&lt;=$G$4),(Y278&lt;=$F$4),(X278&lt;=$D$4)),"Compliant","Non-Compliant")</f>
        <v>Non-Compliant</v>
      </c>
      <c r="B278" s="88" t="s">
        <v>348</v>
      </c>
      <c r="C278" s="88" t="s">
        <v>349</v>
      </c>
      <c r="D278" s="88">
        <v>4</v>
      </c>
      <c r="E278" s="88">
        <v>113</v>
      </c>
      <c r="F278" s="89">
        <v>1</v>
      </c>
      <c r="G278" s="88">
        <v>400</v>
      </c>
      <c r="H278" s="88">
        <v>24</v>
      </c>
      <c r="I278" s="88">
        <v>210</v>
      </c>
      <c r="J278" s="88">
        <v>6</v>
      </c>
      <c r="K278" s="88">
        <v>0</v>
      </c>
      <c r="L278" s="88">
        <v>350</v>
      </c>
      <c r="M278" s="88">
        <v>30</v>
      </c>
      <c r="N278" s="90">
        <f>F278*G278</f>
        <v>400</v>
      </c>
      <c r="O278" s="90">
        <f>F278*H278</f>
        <v>24</v>
      </c>
      <c r="P278" s="91">
        <f>(I278*F278)/N278</f>
        <v>0.52500000000000002</v>
      </c>
      <c r="Q278" s="92">
        <f>F278*J278</f>
        <v>6</v>
      </c>
      <c r="R278" s="91">
        <f>(Q278*9)/N278</f>
        <v>0.13500000000000001</v>
      </c>
      <c r="S278" s="92">
        <f>F278*K278</f>
        <v>0</v>
      </c>
      <c r="T278" s="90">
        <f>L278*F278</f>
        <v>350</v>
      </c>
      <c r="U278" s="90">
        <f>M278*F278</f>
        <v>30</v>
      </c>
      <c r="V278" s="93">
        <f>(U278*4)/N278</f>
        <v>0.3</v>
      </c>
      <c r="W278" s="94">
        <f>U278/E278</f>
        <v>0.26548672566371684</v>
      </c>
      <c r="X278" s="95">
        <f>IF($D$3="Calories",N278,"")</f>
        <v>400</v>
      </c>
      <c r="Y278" s="95">
        <f>IF($F$3="Grams",O278,IF($F$3="% Calories",P278,""))</f>
        <v>24</v>
      </c>
      <c r="Z278" s="95" t="str">
        <f>IF($G$3="Grams",K278,"")</f>
        <v/>
      </c>
      <c r="AA278" s="95">
        <f>IF($H$3="Grams",Q278,IF($H$3="% Calories",R278,""))</f>
        <v>6</v>
      </c>
      <c r="AB278" s="95" t="str">
        <f>IF($I$3="Milligrams",T278,"")</f>
        <v/>
      </c>
      <c r="AC278" s="95">
        <f>IF($E$3="Grams",U278, IF($E$3="% Calories", V278, IF($E$3="% Weight",W278, "")))</f>
        <v>30</v>
      </c>
      <c r="AD278" s="96">
        <v>1</v>
      </c>
      <c r="AE278" s="66"/>
      <c r="AF278" s="66"/>
    </row>
    <row r="279" spans="1:32" hidden="1">
      <c r="A279" s="87" t="str">
        <f>IF(AND((AC279&lt;=$E$4),(AB279&lt;=$I$4),(AA279&lt;=$H$4),(Z279&lt;=$G$4),(Y279&lt;=$F$4),(X279&lt;=$D$4)),"Compliant","Non-Compliant")</f>
        <v>Non-Compliant</v>
      </c>
      <c r="B279" s="88" t="s">
        <v>348</v>
      </c>
      <c r="C279" s="88" t="s">
        <v>350</v>
      </c>
      <c r="D279" s="88">
        <v>4</v>
      </c>
      <c r="E279" s="88">
        <v>113</v>
      </c>
      <c r="F279" s="89">
        <v>1</v>
      </c>
      <c r="G279" s="88">
        <v>380</v>
      </c>
      <c r="H279" s="88">
        <v>8</v>
      </c>
      <c r="I279" s="88">
        <v>70</v>
      </c>
      <c r="J279" s="88">
        <v>3.5</v>
      </c>
      <c r="K279" s="88">
        <v>0</v>
      </c>
      <c r="L279" s="88">
        <v>370</v>
      </c>
      <c r="M279" s="88">
        <v>38</v>
      </c>
      <c r="N279" s="90">
        <f>F279*G279</f>
        <v>380</v>
      </c>
      <c r="O279" s="90">
        <f>F279*H279</f>
        <v>8</v>
      </c>
      <c r="P279" s="91">
        <f>(I279*F279)/N279</f>
        <v>0.18421052631578946</v>
      </c>
      <c r="Q279" s="92">
        <f>F279*J279</f>
        <v>3.5</v>
      </c>
      <c r="R279" s="91">
        <f>(Q279*9)/N279</f>
        <v>8.2894736842105257E-2</v>
      </c>
      <c r="S279" s="92">
        <f>F279*K279</f>
        <v>0</v>
      </c>
      <c r="T279" s="90">
        <f>L279*F279</f>
        <v>370</v>
      </c>
      <c r="U279" s="90">
        <f>M279*F279</f>
        <v>38</v>
      </c>
      <c r="V279" s="93">
        <f>(U279*4)/N279</f>
        <v>0.4</v>
      </c>
      <c r="W279" s="94">
        <f>U279/E279</f>
        <v>0.33628318584070799</v>
      </c>
      <c r="X279" s="95">
        <f>IF($D$3="Calories",N279,"")</f>
        <v>380</v>
      </c>
      <c r="Y279" s="95">
        <f>IF($F$3="Grams",O279,IF($F$3="% Calories",P279,""))</f>
        <v>8</v>
      </c>
      <c r="Z279" s="95" t="str">
        <f>IF($G$3="Grams",K279,"")</f>
        <v/>
      </c>
      <c r="AA279" s="95">
        <f>IF($H$3="Grams",Q279,IF($H$3="% Calories",R279,""))</f>
        <v>3.5</v>
      </c>
      <c r="AB279" s="95" t="str">
        <f>IF($I$3="Milligrams",T279,"")</f>
        <v/>
      </c>
      <c r="AC279" s="95">
        <f>IF($E$3="Grams",U279, IF($E$3="% Calories", V279, IF($E$3="% Weight",W279, "")))</f>
        <v>38</v>
      </c>
      <c r="AD279" s="96">
        <v>1</v>
      </c>
      <c r="AE279" s="66"/>
      <c r="AF279" s="66"/>
    </row>
    <row r="280" spans="1:32" hidden="1">
      <c r="A280" s="87" t="str">
        <f>IF(AND((AC280&lt;=$E$4),(AB280&lt;=$I$4),(AA280&lt;=$H$4),(Z280&lt;=$G$4),(Y280&lt;=$F$4),(X280&lt;=$D$4)),"Compliant","Non-Compliant")</f>
        <v>Non-Compliant</v>
      </c>
      <c r="B280" s="88" t="s">
        <v>351</v>
      </c>
      <c r="C280" s="88" t="s">
        <v>352</v>
      </c>
      <c r="D280" s="88">
        <v>4.5</v>
      </c>
      <c r="E280" s="88">
        <v>128</v>
      </c>
      <c r="F280" s="89">
        <v>1</v>
      </c>
      <c r="G280" s="88">
        <v>500</v>
      </c>
      <c r="H280" s="88">
        <v>23</v>
      </c>
      <c r="I280" s="88">
        <v>210</v>
      </c>
      <c r="J280" s="88">
        <v>12</v>
      </c>
      <c r="K280" s="88">
        <v>0</v>
      </c>
      <c r="L280" s="88">
        <v>270</v>
      </c>
      <c r="M280" s="88">
        <v>27</v>
      </c>
      <c r="N280" s="90">
        <f>F280*G280</f>
        <v>500</v>
      </c>
      <c r="O280" s="90">
        <f>F280*H280</f>
        <v>23</v>
      </c>
      <c r="P280" s="91">
        <f>(I280*F280)/N280</f>
        <v>0.42</v>
      </c>
      <c r="Q280" s="92">
        <f>F280*J280</f>
        <v>12</v>
      </c>
      <c r="R280" s="91">
        <f>(Q280*9)/N280</f>
        <v>0.216</v>
      </c>
      <c r="S280" s="92">
        <f>F280*K280</f>
        <v>0</v>
      </c>
      <c r="T280" s="90">
        <f>L280*F280</f>
        <v>270</v>
      </c>
      <c r="U280" s="90">
        <f>M280*F280</f>
        <v>27</v>
      </c>
      <c r="V280" s="93">
        <f>(U280*4)/N280</f>
        <v>0.216</v>
      </c>
      <c r="W280" s="94">
        <f>U280/E280</f>
        <v>0.2109375</v>
      </c>
      <c r="X280" s="95">
        <f>IF($D$3="Calories",N280,"")</f>
        <v>500</v>
      </c>
      <c r="Y280" s="95">
        <f>IF($F$3="Grams",O280,IF($F$3="% Calories",P280,""))</f>
        <v>23</v>
      </c>
      <c r="Z280" s="95" t="str">
        <f>IF($G$3="Grams",K280,"")</f>
        <v/>
      </c>
      <c r="AA280" s="95">
        <f>IF($H$3="Grams",Q280,IF($H$3="% Calories",R280,""))</f>
        <v>12</v>
      </c>
      <c r="AB280" s="95" t="str">
        <f>IF($I$3="Milligrams",T280,"")</f>
        <v/>
      </c>
      <c r="AC280" s="95">
        <f>IF($E$3="Grams",U280, IF($E$3="% Calories", V280, IF($E$3="% Weight",W280, "")))</f>
        <v>27</v>
      </c>
      <c r="AD280" s="96">
        <v>1</v>
      </c>
      <c r="AE280" s="66"/>
      <c r="AF280" s="66"/>
    </row>
    <row r="281" spans="1:32" hidden="1">
      <c r="A281" s="87" t="str">
        <f>IF(AND((AC281&lt;=$E$4),(AB281&lt;=$I$4),(AA281&lt;=$H$4),(Z281&lt;=$G$4),(Y281&lt;=$F$4),(X281&lt;=$D$4)),"Compliant","Non-Compliant")</f>
        <v>Non-Compliant</v>
      </c>
      <c r="B281" s="97" t="s">
        <v>353</v>
      </c>
      <c r="C281" s="97" t="s">
        <v>354</v>
      </c>
      <c r="D281" s="98">
        <v>2</v>
      </c>
      <c r="E281" s="99">
        <v>28</v>
      </c>
      <c r="F281" s="89">
        <v>1</v>
      </c>
      <c r="G281" s="99">
        <v>149</v>
      </c>
      <c r="H281" s="99">
        <v>9</v>
      </c>
      <c r="I281" s="99">
        <v>78</v>
      </c>
      <c r="J281" s="99">
        <v>2</v>
      </c>
      <c r="K281" s="99">
        <v>0</v>
      </c>
      <c r="L281" s="99">
        <v>49</v>
      </c>
      <c r="M281" s="99">
        <v>6</v>
      </c>
      <c r="N281" s="90">
        <f>F281*G281</f>
        <v>149</v>
      </c>
      <c r="O281" s="90">
        <f>F281*H281</f>
        <v>9</v>
      </c>
      <c r="P281" s="91">
        <f>(I281*F281)/N281</f>
        <v>0.52348993288590606</v>
      </c>
      <c r="Q281" s="92">
        <f>F281*J281</f>
        <v>2</v>
      </c>
      <c r="R281" s="91">
        <f>(Q281*9)/N281</f>
        <v>0.12080536912751678</v>
      </c>
      <c r="S281" s="92">
        <f>F281*K281</f>
        <v>0</v>
      </c>
      <c r="T281" s="90">
        <f>L281*F281</f>
        <v>49</v>
      </c>
      <c r="U281" s="90">
        <f>M281*F281</f>
        <v>6</v>
      </c>
      <c r="V281" s="93">
        <f>(U281*4)/N281</f>
        <v>0.16107382550335569</v>
      </c>
      <c r="W281" s="94">
        <f>U281/E281</f>
        <v>0.21428571428571427</v>
      </c>
      <c r="X281" s="95">
        <f>IF($D$3="Calories",N281,"")</f>
        <v>149</v>
      </c>
      <c r="Y281" s="95">
        <f>IF($F$3="Grams",O281,IF($F$3="% Calories",P281,""))</f>
        <v>9</v>
      </c>
      <c r="Z281" s="95" t="str">
        <f>IF($G$3="Grams",K281,"")</f>
        <v/>
      </c>
      <c r="AA281" s="95">
        <f>IF($H$3="Grams",Q281,IF($H$3="% Calories",R281,""))</f>
        <v>2</v>
      </c>
      <c r="AB281" s="95" t="str">
        <f>IF($I$3="Milligrams",T281,"")</f>
        <v/>
      </c>
      <c r="AC281" s="95">
        <f>IF($E$3="Grams",U281, IF($E$3="% Calories", V281, IF($E$3="% Weight",W281, "")))</f>
        <v>6</v>
      </c>
      <c r="AD281" s="101">
        <v>1</v>
      </c>
      <c r="AE281" s="66"/>
      <c r="AF281" s="66"/>
    </row>
    <row r="282" spans="1:32" hidden="1">
      <c r="A282" s="87" t="str">
        <f>IF(AND((AC282&lt;=$E$4),(AB282&lt;=$I$4),(AA282&lt;=$H$4),(Z282&lt;=$G$4),(Y282&lt;=$F$4),(X282&lt;=$D$4)),"Compliant","Non-Compliant")</f>
        <v>Non-Compliant</v>
      </c>
      <c r="B282" s="97" t="s">
        <v>353</v>
      </c>
      <c r="C282" s="97" t="s">
        <v>355</v>
      </c>
      <c r="D282" s="98">
        <v>1.2</v>
      </c>
      <c r="E282" s="99">
        <v>35</v>
      </c>
      <c r="F282" s="89">
        <v>1</v>
      </c>
      <c r="G282" s="99">
        <v>170</v>
      </c>
      <c r="H282" s="99">
        <v>12</v>
      </c>
      <c r="I282" s="99">
        <v>100</v>
      </c>
      <c r="J282" s="100">
        <v>1.5</v>
      </c>
      <c r="K282" s="99">
        <v>0</v>
      </c>
      <c r="L282" s="99">
        <v>45</v>
      </c>
      <c r="M282" s="99">
        <v>6</v>
      </c>
      <c r="N282" s="90">
        <f>F282*G282</f>
        <v>170</v>
      </c>
      <c r="O282" s="90">
        <f>F282*H282</f>
        <v>12</v>
      </c>
      <c r="P282" s="91">
        <f>(I282*F282)/N282</f>
        <v>0.58823529411764708</v>
      </c>
      <c r="Q282" s="92">
        <f>F282*J282</f>
        <v>1.5</v>
      </c>
      <c r="R282" s="91">
        <f>(Q282*9)/N282</f>
        <v>7.9411764705882348E-2</v>
      </c>
      <c r="S282" s="92">
        <f>F282*K282</f>
        <v>0</v>
      </c>
      <c r="T282" s="90">
        <f>L282*F282</f>
        <v>45</v>
      </c>
      <c r="U282" s="90">
        <f>M282*F282</f>
        <v>6</v>
      </c>
      <c r="V282" s="93">
        <f>(U282*4)/N282</f>
        <v>0.14117647058823529</v>
      </c>
      <c r="W282" s="94">
        <f>U282/E282</f>
        <v>0.17142857142857143</v>
      </c>
      <c r="X282" s="95">
        <f>IF($D$3="Calories",N282,"")</f>
        <v>170</v>
      </c>
      <c r="Y282" s="95">
        <f>IF($F$3="Grams",O282,IF($F$3="% Calories",P282,""))</f>
        <v>12</v>
      </c>
      <c r="Z282" s="95" t="str">
        <f>IF($G$3="Grams",K282,"")</f>
        <v/>
      </c>
      <c r="AA282" s="95">
        <f>IF($H$3="Grams",Q282,IF($H$3="% Calories",R282,""))</f>
        <v>1.5</v>
      </c>
      <c r="AB282" s="95" t="str">
        <f>IF($I$3="Milligrams",T282,"")</f>
        <v/>
      </c>
      <c r="AC282" s="95">
        <f>IF($E$3="Grams",U282, IF($E$3="% Calories", V282, IF($E$3="% Weight",W282, "")))</f>
        <v>6</v>
      </c>
      <c r="AD282" s="101">
        <v>1</v>
      </c>
      <c r="AE282" s="66"/>
      <c r="AF282" s="66"/>
    </row>
    <row r="283" spans="1:32" hidden="1">
      <c r="A283" s="87" t="str">
        <f>IF(AND((AC283&lt;=$E$4),(AB283&lt;=$I$4),(AA283&lt;=$H$4),(Z283&lt;=$G$4),(Y283&lt;=$F$4),(X283&lt;=$D$4)),"Compliant","Non-Compliant")</f>
        <v>Non-Compliant</v>
      </c>
      <c r="B283" s="88" t="s">
        <v>356</v>
      </c>
      <c r="C283" s="88" t="s">
        <v>357</v>
      </c>
      <c r="D283" s="88">
        <v>1.9</v>
      </c>
      <c r="E283" s="88">
        <v>53</v>
      </c>
      <c r="F283" s="89">
        <v>1</v>
      </c>
      <c r="G283" s="88">
        <v>250</v>
      </c>
      <c r="H283" s="88">
        <v>10</v>
      </c>
      <c r="I283" s="88">
        <v>90</v>
      </c>
      <c r="J283" s="88">
        <v>2.5</v>
      </c>
      <c r="K283" s="88">
        <v>0</v>
      </c>
      <c r="L283" s="88">
        <f>(53/28)*110</f>
        <v>208.21428571428569</v>
      </c>
      <c r="M283" s="88">
        <v>15</v>
      </c>
      <c r="N283" s="90">
        <f>F283*G283</f>
        <v>250</v>
      </c>
      <c r="O283" s="90">
        <f>F283*H283</f>
        <v>10</v>
      </c>
      <c r="P283" s="91">
        <f>(I283*F283)/N283</f>
        <v>0.36</v>
      </c>
      <c r="Q283" s="92">
        <f>F283*J283</f>
        <v>2.5</v>
      </c>
      <c r="R283" s="91">
        <f>(Q283*9)/N283</f>
        <v>0.09</v>
      </c>
      <c r="S283" s="92">
        <f>F283*K283</f>
        <v>0</v>
      </c>
      <c r="T283" s="90">
        <f>L283*F283</f>
        <v>208.21428571428569</v>
      </c>
      <c r="U283" s="90">
        <f>M283*F283</f>
        <v>15</v>
      </c>
      <c r="V283" s="93">
        <f>(U283*4)/N283</f>
        <v>0.24</v>
      </c>
      <c r="W283" s="94">
        <f>U283/E283</f>
        <v>0.28301886792452829</v>
      </c>
      <c r="X283" s="95">
        <f>IF($D$3="Calories",N283,"")</f>
        <v>250</v>
      </c>
      <c r="Y283" s="95">
        <f>IF($F$3="Grams",O283,IF($F$3="% Calories",P283,""))</f>
        <v>10</v>
      </c>
      <c r="Z283" s="95" t="str">
        <f>IF($G$3="Grams",K283,"")</f>
        <v/>
      </c>
      <c r="AA283" s="95">
        <f>IF($H$3="Grams",Q283,IF($H$3="% Calories",R283,""))</f>
        <v>2.5</v>
      </c>
      <c r="AB283" s="95" t="str">
        <f>IF($I$3="Milligrams",T283,"")</f>
        <v/>
      </c>
      <c r="AC283" s="95">
        <f>IF($E$3="Grams",U283, IF($E$3="% Calories", V283, IF($E$3="% Weight",W283, "")))</f>
        <v>15</v>
      </c>
      <c r="AD283" s="96">
        <v>1</v>
      </c>
      <c r="AE283" s="66"/>
      <c r="AF283" s="66"/>
    </row>
    <row r="284" spans="1:32" hidden="1">
      <c r="A284" s="87" t="str">
        <f>IF(AND((AC284&lt;=$E$4),(AB284&lt;=$I$4),(AA284&lt;=$H$4),(Z284&lt;=$G$4),(Y284&lt;=$F$4),(X284&lt;=$D$4)),"Compliant","Non-Compliant")</f>
        <v>Non-Compliant</v>
      </c>
      <c r="B284" s="88" t="s">
        <v>358</v>
      </c>
      <c r="C284" s="88" t="s">
        <v>359</v>
      </c>
      <c r="D284" s="88">
        <v>1.5</v>
      </c>
      <c r="E284" s="88">
        <v>42</v>
      </c>
      <c r="F284" s="89">
        <v>1</v>
      </c>
      <c r="G284" s="88">
        <v>190</v>
      </c>
      <c r="H284" s="88">
        <v>6</v>
      </c>
      <c r="I284" s="88">
        <v>60</v>
      </c>
      <c r="J284" s="88">
        <v>0.5</v>
      </c>
      <c r="K284" s="88">
        <v>0</v>
      </c>
      <c r="L284" s="88">
        <v>160</v>
      </c>
      <c r="M284" s="88">
        <v>12</v>
      </c>
      <c r="N284" s="90">
        <f>F284*G284</f>
        <v>190</v>
      </c>
      <c r="O284" s="90">
        <f>F284*H284</f>
        <v>6</v>
      </c>
      <c r="P284" s="91">
        <f>(I284*F284)/N284</f>
        <v>0.31578947368421051</v>
      </c>
      <c r="Q284" s="92">
        <f>F284*J284</f>
        <v>0.5</v>
      </c>
      <c r="R284" s="91">
        <f>(Q284*9)/N284</f>
        <v>2.368421052631579E-2</v>
      </c>
      <c r="S284" s="92">
        <f>F284*K284</f>
        <v>0</v>
      </c>
      <c r="T284" s="90">
        <f>L284*F284</f>
        <v>160</v>
      </c>
      <c r="U284" s="90">
        <f>M284*F284</f>
        <v>12</v>
      </c>
      <c r="V284" s="93">
        <f>(U284*4)/N284</f>
        <v>0.25263157894736843</v>
      </c>
      <c r="W284" s="94">
        <f>U284/E284</f>
        <v>0.2857142857142857</v>
      </c>
      <c r="X284" s="95">
        <f>IF($D$3="Calories",N284,"")</f>
        <v>190</v>
      </c>
      <c r="Y284" s="95">
        <f>IF($F$3="Grams",O284,IF($F$3="% Calories",P284,""))</f>
        <v>6</v>
      </c>
      <c r="Z284" s="95" t="str">
        <f>IF($G$3="Grams",K284,"")</f>
        <v/>
      </c>
      <c r="AA284" s="95">
        <f>IF($H$3="Grams",Q284,IF($H$3="% Calories",R284,""))</f>
        <v>0.5</v>
      </c>
      <c r="AB284" s="95" t="str">
        <f>IF($I$3="Milligrams",T284,"")</f>
        <v/>
      </c>
      <c r="AC284" s="95">
        <f>IF($E$3="Grams",U284, IF($E$3="% Calories", V284, IF($E$3="% Weight",W284, "")))</f>
        <v>12</v>
      </c>
      <c r="AD284" s="96">
        <v>1</v>
      </c>
      <c r="AE284" s="66"/>
      <c r="AF284" s="66"/>
    </row>
    <row r="285" spans="1:32" hidden="1">
      <c r="A285" s="87" t="str">
        <f>IF(AND((AC285&lt;=$E$4),(AB285&lt;=$I$4),(AA285&lt;=$H$4),(Z285&lt;=$G$4),(Y285&lt;=$F$4),(X285&lt;=$D$4)),"Compliant","Non-Compliant")</f>
        <v>Non-Compliant</v>
      </c>
      <c r="B285" s="88" t="s">
        <v>358</v>
      </c>
      <c r="C285" s="88" t="s">
        <v>360</v>
      </c>
      <c r="D285" s="88">
        <v>1.42</v>
      </c>
      <c r="E285" s="88">
        <v>40</v>
      </c>
      <c r="F285" s="89">
        <v>1</v>
      </c>
      <c r="G285" s="88">
        <v>190</v>
      </c>
      <c r="H285" s="88">
        <v>9</v>
      </c>
      <c r="I285" s="88">
        <v>80</v>
      </c>
      <c r="J285" s="88">
        <v>3</v>
      </c>
      <c r="K285" s="88">
        <v>0</v>
      </c>
      <c r="L285" s="88">
        <v>160</v>
      </c>
      <c r="M285" s="88">
        <v>11</v>
      </c>
      <c r="N285" s="90">
        <f>F285*G285</f>
        <v>190</v>
      </c>
      <c r="O285" s="90">
        <f>F285*H285</f>
        <v>9</v>
      </c>
      <c r="P285" s="91">
        <f>(I285*F285)/N285</f>
        <v>0.42105263157894735</v>
      </c>
      <c r="Q285" s="92">
        <f>F285*J285</f>
        <v>3</v>
      </c>
      <c r="R285" s="91">
        <f>(Q285*9)/N285</f>
        <v>0.14210526315789473</v>
      </c>
      <c r="S285" s="92">
        <f>F285*K285</f>
        <v>0</v>
      </c>
      <c r="T285" s="90">
        <f>L285*F285</f>
        <v>160</v>
      </c>
      <c r="U285" s="90">
        <f>M285*F285</f>
        <v>11</v>
      </c>
      <c r="V285" s="93">
        <f>(U285*4)/N285</f>
        <v>0.23157894736842105</v>
      </c>
      <c r="W285" s="94">
        <f>U285/E285</f>
        <v>0.27500000000000002</v>
      </c>
      <c r="X285" s="95">
        <f>IF($D$3="Calories",N285,"")</f>
        <v>190</v>
      </c>
      <c r="Y285" s="95">
        <f>IF($F$3="Grams",O285,IF($F$3="% Calories",P285,""))</f>
        <v>9</v>
      </c>
      <c r="Z285" s="95" t="str">
        <f>IF($G$3="Grams",K285,"")</f>
        <v/>
      </c>
      <c r="AA285" s="95">
        <f>IF($H$3="Grams",Q285,IF($H$3="% Calories",R285,""))</f>
        <v>3</v>
      </c>
      <c r="AB285" s="95" t="str">
        <f>IF($I$3="Milligrams",T285,"")</f>
        <v/>
      </c>
      <c r="AC285" s="95">
        <f>IF($E$3="Grams",U285, IF($E$3="% Calories", V285, IF($E$3="% Weight",W285, "")))</f>
        <v>11</v>
      </c>
      <c r="AD285" s="96">
        <v>1</v>
      </c>
      <c r="AE285" s="66"/>
      <c r="AF285" s="66"/>
    </row>
    <row r="286" spans="1:32" hidden="1">
      <c r="A286" s="87" t="str">
        <f>IF(AND((AC286&lt;=$E$4),(AB286&lt;=$I$4),(AA286&lt;=$H$4),(Z286&lt;=$G$4),(Y286&lt;=$F$4),(X286&lt;=$D$4)),"Compliant","Non-Compliant")</f>
        <v>Non-Compliant</v>
      </c>
      <c r="B286" s="88" t="s">
        <v>358</v>
      </c>
      <c r="C286" s="88" t="s">
        <v>361</v>
      </c>
      <c r="D286" s="88">
        <v>1.42</v>
      </c>
      <c r="E286" s="88">
        <v>40</v>
      </c>
      <c r="F286" s="89">
        <v>1</v>
      </c>
      <c r="G286" s="88">
        <v>190</v>
      </c>
      <c r="H286" s="88">
        <v>12</v>
      </c>
      <c r="I286" s="88">
        <v>110</v>
      </c>
      <c r="J286" s="88">
        <v>3.5</v>
      </c>
      <c r="K286" s="88">
        <v>0</v>
      </c>
      <c r="L286" s="88">
        <v>170</v>
      </c>
      <c r="M286" s="88">
        <v>6</v>
      </c>
      <c r="N286" s="90">
        <f>F286*G286</f>
        <v>190</v>
      </c>
      <c r="O286" s="90">
        <f>F286*H286</f>
        <v>12</v>
      </c>
      <c r="P286" s="91">
        <f>(I286*F286)/N286</f>
        <v>0.57894736842105265</v>
      </c>
      <c r="Q286" s="92">
        <f>F286*J286</f>
        <v>3.5</v>
      </c>
      <c r="R286" s="91">
        <f>(Q286*9)/N286</f>
        <v>0.16578947368421051</v>
      </c>
      <c r="S286" s="92">
        <f>F286*K286</f>
        <v>0</v>
      </c>
      <c r="T286" s="90">
        <f>L286*F286</f>
        <v>170</v>
      </c>
      <c r="U286" s="90">
        <f>M286*F286</f>
        <v>6</v>
      </c>
      <c r="V286" s="93">
        <f>(U286*4)/N286</f>
        <v>0.12631578947368421</v>
      </c>
      <c r="W286" s="94">
        <f>U286/E286</f>
        <v>0.15</v>
      </c>
      <c r="X286" s="95">
        <f>IF($D$3="Calories",N286,"")</f>
        <v>190</v>
      </c>
      <c r="Y286" s="95">
        <f>IF($F$3="Grams",O286,IF($F$3="% Calories",P286,""))</f>
        <v>12</v>
      </c>
      <c r="Z286" s="95" t="str">
        <f>IF($G$3="Grams",K286,"")</f>
        <v/>
      </c>
      <c r="AA286" s="95">
        <f>IF($H$3="Grams",Q286,IF($H$3="% Calories",R286,""))</f>
        <v>3.5</v>
      </c>
      <c r="AB286" s="95" t="str">
        <f>IF($I$3="Milligrams",T286,"")</f>
        <v/>
      </c>
      <c r="AC286" s="95">
        <f>IF($E$3="Grams",U286, IF($E$3="% Calories", V286, IF($E$3="% Weight",W286, "")))</f>
        <v>6</v>
      </c>
      <c r="AD286" s="96">
        <v>1</v>
      </c>
      <c r="AE286" s="66"/>
      <c r="AF286" s="66"/>
    </row>
    <row r="287" spans="1:32">
      <c r="A287" s="87" t="str">
        <f>IF(AND((AC287&lt;=$E$4),(AB287&lt;=$I$4),(AA287&lt;=$H$4),(Z287&lt;=$G$4),(Y287&lt;=$F$4),(X287&lt;=$D$4)),"Compliant","Non-Compliant")</f>
        <v>Compliant</v>
      </c>
      <c r="B287" s="88" t="s">
        <v>358</v>
      </c>
      <c r="C287" s="88" t="s">
        <v>362</v>
      </c>
      <c r="D287" s="88">
        <v>1.24</v>
      </c>
      <c r="E287" s="88">
        <v>35</v>
      </c>
      <c r="F287" s="89">
        <v>1</v>
      </c>
      <c r="G287" s="88">
        <v>150</v>
      </c>
      <c r="H287" s="88">
        <v>5</v>
      </c>
      <c r="I287" s="88">
        <v>50</v>
      </c>
      <c r="J287" s="88">
        <v>1</v>
      </c>
      <c r="K287" s="88">
        <v>0</v>
      </c>
      <c r="L287" s="88">
        <v>130</v>
      </c>
      <c r="M287" s="88">
        <v>9</v>
      </c>
      <c r="N287" s="90">
        <f>F287*G287</f>
        <v>150</v>
      </c>
      <c r="O287" s="90">
        <f>F287*H287</f>
        <v>5</v>
      </c>
      <c r="P287" s="91">
        <f>(I287*F287)/N287</f>
        <v>0.33333333333333331</v>
      </c>
      <c r="Q287" s="92">
        <f>F287*J287</f>
        <v>1</v>
      </c>
      <c r="R287" s="91">
        <f>(Q287*9)/N287</f>
        <v>0.06</v>
      </c>
      <c r="S287" s="92">
        <f>F287*K287</f>
        <v>0</v>
      </c>
      <c r="T287" s="90">
        <f>L287*F287</f>
        <v>130</v>
      </c>
      <c r="U287" s="90">
        <f>M287*F287</f>
        <v>9</v>
      </c>
      <c r="V287" s="93">
        <f>(U287*4)/N287</f>
        <v>0.24</v>
      </c>
      <c r="W287" s="94">
        <f>U287/E287</f>
        <v>0.25714285714285712</v>
      </c>
      <c r="X287" s="95">
        <f>IF($D$3="Calories",N287,"")</f>
        <v>150</v>
      </c>
      <c r="Y287" s="95">
        <f>IF($F$3="Grams",O287,IF($F$3="% Calories",P287,""))</f>
        <v>5</v>
      </c>
      <c r="Z287" s="95" t="str">
        <f>IF($G$3="Grams",K287,"")</f>
        <v/>
      </c>
      <c r="AA287" s="95">
        <f>IF($H$3="Grams",Q287,IF($H$3="% Calories",R287,""))</f>
        <v>1</v>
      </c>
      <c r="AB287" s="95" t="str">
        <f>IF($I$3="Milligrams",T287,"")</f>
        <v/>
      </c>
      <c r="AC287" s="95">
        <f>IF($E$3="Grams",U287, IF($E$3="% Calories", V287, IF($E$3="% Weight",W287, "")))</f>
        <v>9</v>
      </c>
      <c r="AD287" s="96">
        <v>1</v>
      </c>
      <c r="AE287" s="66"/>
      <c r="AF287" s="66"/>
    </row>
    <row r="288" spans="1:32" hidden="1">
      <c r="A288" s="87" t="str">
        <f>IF(AND((AC288&lt;=$E$4),(AB288&lt;=$I$4),(AA288&lt;=$H$4),(Z288&lt;=$G$4),(Y288&lt;=$F$4),(X288&lt;=$D$4)),"Compliant","Non-Compliant")</f>
        <v>Non-Compliant</v>
      </c>
      <c r="B288" s="88" t="s">
        <v>358</v>
      </c>
      <c r="C288" s="88" t="s">
        <v>363</v>
      </c>
      <c r="D288" s="88">
        <v>1.2</v>
      </c>
      <c r="E288" s="88">
        <v>35</v>
      </c>
      <c r="F288" s="89">
        <v>1</v>
      </c>
      <c r="G288" s="88">
        <v>170</v>
      </c>
      <c r="H288" s="88">
        <v>9</v>
      </c>
      <c r="I288" s="88">
        <v>80</v>
      </c>
      <c r="J288" s="88">
        <v>2.5</v>
      </c>
      <c r="K288" s="88">
        <v>0</v>
      </c>
      <c r="L288" s="88">
        <v>140</v>
      </c>
      <c r="M288" s="88">
        <v>12</v>
      </c>
      <c r="N288" s="90">
        <f>F288*G288</f>
        <v>170</v>
      </c>
      <c r="O288" s="90">
        <f>F288*H288</f>
        <v>9</v>
      </c>
      <c r="P288" s="91">
        <f>(I288*F288)/N288</f>
        <v>0.47058823529411764</v>
      </c>
      <c r="Q288" s="92">
        <f>F288*J288</f>
        <v>2.5</v>
      </c>
      <c r="R288" s="91">
        <f>(Q288*9)/N288</f>
        <v>0.13235294117647059</v>
      </c>
      <c r="S288" s="92">
        <f>F288*K288</f>
        <v>0</v>
      </c>
      <c r="T288" s="90">
        <f>L288*F288</f>
        <v>140</v>
      </c>
      <c r="U288" s="90">
        <f>M288*F288</f>
        <v>12</v>
      </c>
      <c r="V288" s="93">
        <f>(U288*4)/N288</f>
        <v>0.28235294117647058</v>
      </c>
      <c r="W288" s="94">
        <f>U288/E288</f>
        <v>0.34285714285714286</v>
      </c>
      <c r="X288" s="95">
        <f>IF($D$3="Calories",N288,"")</f>
        <v>170</v>
      </c>
      <c r="Y288" s="95">
        <f>IF($F$3="Grams",O288,IF($F$3="% Calories",P288,""))</f>
        <v>9</v>
      </c>
      <c r="Z288" s="95" t="str">
        <f>IF($G$3="Grams",K288,"")</f>
        <v/>
      </c>
      <c r="AA288" s="95">
        <f>IF($H$3="Grams",Q288,IF($H$3="% Calories",R288,""))</f>
        <v>2.5</v>
      </c>
      <c r="AB288" s="95" t="str">
        <f>IF($I$3="Milligrams",T288,"")</f>
        <v/>
      </c>
      <c r="AC288" s="95">
        <f>IF($E$3="Grams",U288, IF($E$3="% Calories", V288, IF($E$3="% Weight",W288, "")))</f>
        <v>12</v>
      </c>
      <c r="AD288" s="96">
        <v>1</v>
      </c>
      <c r="AE288" s="66"/>
      <c r="AF288" s="66"/>
    </row>
    <row r="289" spans="1:32" hidden="1">
      <c r="A289" s="87" t="str">
        <f>IF(AND((AC289&lt;=$E$4),(AB289&lt;=$I$4),(AA289&lt;=$H$4),(Z289&lt;=$G$4),(Y289&lt;=$F$4),(X289&lt;=$D$4)),"Compliant","Non-Compliant")</f>
        <v>Non-Compliant</v>
      </c>
      <c r="B289" s="88" t="s">
        <v>358</v>
      </c>
      <c r="C289" s="88" t="s">
        <v>364</v>
      </c>
      <c r="D289" s="88">
        <v>1.2</v>
      </c>
      <c r="E289" s="88">
        <v>35</v>
      </c>
      <c r="F289" s="89">
        <v>1</v>
      </c>
      <c r="G289" s="88">
        <v>140</v>
      </c>
      <c r="H289" s="88">
        <v>4</v>
      </c>
      <c r="I289" s="88">
        <v>35</v>
      </c>
      <c r="J289" s="88">
        <v>0.5</v>
      </c>
      <c r="K289" s="88">
        <v>0</v>
      </c>
      <c r="L289" s="88">
        <v>65</v>
      </c>
      <c r="M289" s="88">
        <v>12</v>
      </c>
      <c r="N289" s="90">
        <f>F289*G289</f>
        <v>140</v>
      </c>
      <c r="O289" s="90">
        <f>F289*H289</f>
        <v>4</v>
      </c>
      <c r="P289" s="91">
        <f>(I289*F289)/N289</f>
        <v>0.25</v>
      </c>
      <c r="Q289" s="92">
        <f>F289*J289</f>
        <v>0.5</v>
      </c>
      <c r="R289" s="91">
        <f>(Q289*9)/N289</f>
        <v>3.214285714285714E-2</v>
      </c>
      <c r="S289" s="92">
        <f>F289*K289</f>
        <v>0</v>
      </c>
      <c r="T289" s="90">
        <f>L289*F289</f>
        <v>65</v>
      </c>
      <c r="U289" s="90">
        <f>M289*F289</f>
        <v>12</v>
      </c>
      <c r="V289" s="93">
        <f>(U289*4)/N289</f>
        <v>0.34285714285714286</v>
      </c>
      <c r="W289" s="94">
        <f>U289/E289</f>
        <v>0.34285714285714286</v>
      </c>
      <c r="X289" s="95">
        <f>IF($D$3="Calories",N289,"")</f>
        <v>140</v>
      </c>
      <c r="Y289" s="95">
        <f>IF($F$3="Grams",O289,IF($F$3="% Calories",P289,""))</f>
        <v>4</v>
      </c>
      <c r="Z289" s="95" t="str">
        <f>IF($G$3="Grams",K289,"")</f>
        <v/>
      </c>
      <c r="AA289" s="95">
        <f>IF($H$3="Grams",Q289,IF($H$3="% Calories",R289,""))</f>
        <v>0.5</v>
      </c>
      <c r="AB289" s="95" t="str">
        <f>IF($I$3="Milligrams",T289,"")</f>
        <v/>
      </c>
      <c r="AC289" s="95">
        <f>IF($E$3="Grams",U289, IF($E$3="% Calories", V289, IF($E$3="% Weight",W289, "")))</f>
        <v>12</v>
      </c>
      <c r="AD289" s="96">
        <v>1</v>
      </c>
      <c r="AE289" s="66"/>
      <c r="AF289" s="66"/>
    </row>
    <row r="290" spans="1:32">
      <c r="A290" s="87" t="str">
        <f>IF(AND((AC290&lt;=$E$4),(AB290&lt;=$I$4),(AA290&lt;=$H$4),(Z290&lt;=$G$4),(Y290&lt;=$F$4),(X290&lt;=$D$4)),"Compliant","Non-Compliant")</f>
        <v>Compliant</v>
      </c>
      <c r="B290" s="88" t="s">
        <v>365</v>
      </c>
      <c r="C290" s="88" t="s">
        <v>366</v>
      </c>
      <c r="D290" s="88">
        <v>1</v>
      </c>
      <c r="E290" s="88">
        <v>28</v>
      </c>
      <c r="F290" s="89">
        <v>1</v>
      </c>
      <c r="G290" s="88">
        <v>100</v>
      </c>
      <c r="H290" s="88">
        <v>2.5</v>
      </c>
      <c r="I290" s="88">
        <v>20</v>
      </c>
      <c r="J290" s="88">
        <v>0</v>
      </c>
      <c r="K290" s="88">
        <v>0</v>
      </c>
      <c r="L290" s="88">
        <v>35</v>
      </c>
      <c r="M290" s="88">
        <v>10</v>
      </c>
      <c r="N290" s="90">
        <f>F290*G290</f>
        <v>100</v>
      </c>
      <c r="O290" s="90">
        <f>F290*H290</f>
        <v>2.5</v>
      </c>
      <c r="P290" s="91">
        <f>(I290*F290)/N290</f>
        <v>0.2</v>
      </c>
      <c r="Q290" s="92">
        <f>F290*J290</f>
        <v>0</v>
      </c>
      <c r="R290" s="91">
        <f>(Q290*9)/N290</f>
        <v>0</v>
      </c>
      <c r="S290" s="92">
        <f>F290*K290</f>
        <v>0</v>
      </c>
      <c r="T290" s="90">
        <f>L290*F290</f>
        <v>35</v>
      </c>
      <c r="U290" s="90">
        <f>M290*F290</f>
        <v>10</v>
      </c>
      <c r="V290" s="93">
        <f>(U290*4)/N290</f>
        <v>0.4</v>
      </c>
      <c r="W290" s="94">
        <f>U290/E290</f>
        <v>0.35714285714285715</v>
      </c>
      <c r="X290" s="95">
        <f>IF($D$3="Calories",N290,"")</f>
        <v>100</v>
      </c>
      <c r="Y290" s="95">
        <f>IF($F$3="Grams",O290,IF($F$3="% Calories",P290,""))</f>
        <v>2.5</v>
      </c>
      <c r="Z290" s="95" t="str">
        <f>IF($G$3="Grams",K290,"")</f>
        <v/>
      </c>
      <c r="AA290" s="95">
        <f>IF($H$3="Grams",Q290,IF($H$3="% Calories",R290,""))</f>
        <v>0</v>
      </c>
      <c r="AB290" s="95" t="str">
        <f>IF($I$3="Milligrams",T290,"")</f>
        <v/>
      </c>
      <c r="AC290" s="95">
        <f>IF($E$3="Grams",U290, IF($E$3="% Calories", V290, IF($E$3="% Weight",W290, "")))</f>
        <v>10</v>
      </c>
      <c r="AD290" s="96">
        <v>1</v>
      </c>
      <c r="AE290" s="66"/>
      <c r="AF290" s="66"/>
    </row>
    <row r="291" spans="1:32">
      <c r="A291" s="87" t="str">
        <f>IF(AND((AC291&lt;=$E$4),(AB291&lt;=$I$4),(AA291&lt;=$H$4),(Z291&lt;=$G$4),(Y291&lt;=$F$4),(X291&lt;=$D$4)),"Compliant","Non-Compliant")</f>
        <v>Compliant</v>
      </c>
      <c r="B291" s="88" t="s">
        <v>365</v>
      </c>
      <c r="C291" s="88" t="s">
        <v>367</v>
      </c>
      <c r="D291" s="88">
        <v>1</v>
      </c>
      <c r="E291" s="88">
        <v>28</v>
      </c>
      <c r="F291" s="89">
        <v>1</v>
      </c>
      <c r="G291" s="88">
        <v>110</v>
      </c>
      <c r="H291" s="88">
        <v>2.5</v>
      </c>
      <c r="I291" s="88">
        <v>20</v>
      </c>
      <c r="J291" s="88">
        <v>0</v>
      </c>
      <c r="K291" s="88">
        <v>0</v>
      </c>
      <c r="L291" s="88">
        <v>40</v>
      </c>
      <c r="M291" s="88">
        <v>10</v>
      </c>
      <c r="N291" s="90">
        <f>F291*G291</f>
        <v>110</v>
      </c>
      <c r="O291" s="90">
        <f>F291*H291</f>
        <v>2.5</v>
      </c>
      <c r="P291" s="91">
        <f>(I291*F291)/N291</f>
        <v>0.18181818181818182</v>
      </c>
      <c r="Q291" s="92">
        <f>F291*J291</f>
        <v>0</v>
      </c>
      <c r="R291" s="91">
        <f>(Q291*9)/N291</f>
        <v>0</v>
      </c>
      <c r="S291" s="92">
        <f>F291*K291</f>
        <v>0</v>
      </c>
      <c r="T291" s="90">
        <f>L291*F291</f>
        <v>40</v>
      </c>
      <c r="U291" s="90">
        <f>M291*F291</f>
        <v>10</v>
      </c>
      <c r="V291" s="93">
        <f>(U291*4)/N291</f>
        <v>0.36363636363636365</v>
      </c>
      <c r="W291" s="94">
        <f>U291/E291</f>
        <v>0.35714285714285715</v>
      </c>
      <c r="X291" s="95">
        <f>IF($D$3="Calories",N291,"")</f>
        <v>110</v>
      </c>
      <c r="Y291" s="95">
        <f>IF($F$3="Grams",O291,IF($F$3="% Calories",P291,""))</f>
        <v>2.5</v>
      </c>
      <c r="Z291" s="95" t="str">
        <f>IF($G$3="Grams",K291,"")</f>
        <v/>
      </c>
      <c r="AA291" s="95">
        <f>IF($H$3="Grams",Q291,IF($H$3="% Calories",R291,""))</f>
        <v>0</v>
      </c>
      <c r="AB291" s="95" t="str">
        <f>IF($I$3="Milligrams",T291,"")</f>
        <v/>
      </c>
      <c r="AC291" s="95">
        <f>IF($E$3="Grams",U291, IF($E$3="% Calories", V291, IF($E$3="% Weight",W291, "")))</f>
        <v>10</v>
      </c>
      <c r="AD291" s="96">
        <v>1</v>
      </c>
      <c r="AE291" s="66"/>
      <c r="AF291" s="66"/>
    </row>
    <row r="292" spans="1:32" hidden="1">
      <c r="A292" s="87" t="str">
        <f>IF(AND((AC292&lt;=$E$4),(AB292&lt;=$I$4),(AA292&lt;=$H$4),(Z292&lt;=$G$4),(Y292&lt;=$F$4),(X292&lt;=$D$4)),"Compliant","Non-Compliant")</f>
        <v>Non-Compliant</v>
      </c>
      <c r="B292" s="88" t="s">
        <v>368</v>
      </c>
      <c r="C292" s="88" t="s">
        <v>369</v>
      </c>
      <c r="D292" s="88">
        <v>1.55</v>
      </c>
      <c r="E292" s="88">
        <v>43.9</v>
      </c>
      <c r="F292" s="89">
        <v>1</v>
      </c>
      <c r="G292" s="88">
        <v>200</v>
      </c>
      <c r="H292" s="88">
        <v>11</v>
      </c>
      <c r="I292" s="88">
        <v>100</v>
      </c>
      <c r="J292" s="88">
        <v>7</v>
      </c>
      <c r="K292" s="88">
        <v>0</v>
      </c>
      <c r="L292" s="88">
        <v>60</v>
      </c>
      <c r="M292" s="88">
        <v>24</v>
      </c>
      <c r="N292" s="90">
        <f>F292*G292</f>
        <v>200</v>
      </c>
      <c r="O292" s="90">
        <f>F292*H292</f>
        <v>11</v>
      </c>
      <c r="P292" s="91">
        <f>(I292*F292)/N292</f>
        <v>0.5</v>
      </c>
      <c r="Q292" s="92">
        <f>F292*J292</f>
        <v>7</v>
      </c>
      <c r="R292" s="91">
        <f>(Q292*9)/N292</f>
        <v>0.315</v>
      </c>
      <c r="S292" s="92">
        <f>F292*K292</f>
        <v>0</v>
      </c>
      <c r="T292" s="90">
        <f>L292*F292</f>
        <v>60</v>
      </c>
      <c r="U292" s="90">
        <f>M292*F292</f>
        <v>24</v>
      </c>
      <c r="V292" s="93">
        <f>(U292*4)/N292</f>
        <v>0.48</v>
      </c>
      <c r="W292" s="94">
        <f>U292/E292</f>
        <v>0.54669703872437359</v>
      </c>
      <c r="X292" s="95">
        <f>IF($D$3="Calories",N292,"")</f>
        <v>200</v>
      </c>
      <c r="Y292" s="95">
        <f>IF($F$3="Grams",O292,IF($F$3="% Calories",P292,""))</f>
        <v>11</v>
      </c>
      <c r="Z292" s="95" t="str">
        <f>IF($G$3="Grams",K292,"")</f>
        <v/>
      </c>
      <c r="AA292" s="95">
        <f>IF($H$3="Grams",Q292,IF($H$3="% Calories",R292,""))</f>
        <v>7</v>
      </c>
      <c r="AB292" s="95" t="str">
        <f>IF($I$3="Milligrams",T292,"")</f>
        <v/>
      </c>
      <c r="AC292" s="95">
        <f>IF($E$3="Grams",U292, IF($E$3="% Calories", V292, IF($E$3="% Weight",W292, "")))</f>
        <v>24</v>
      </c>
      <c r="AD292" s="96">
        <v>1</v>
      </c>
      <c r="AE292" s="66"/>
      <c r="AF292" s="66"/>
    </row>
    <row r="293" spans="1:32" hidden="1">
      <c r="A293" s="87" t="str">
        <f>IF(AND((AC293&lt;=$E$4),(AB293&lt;=$I$4),(AA293&lt;=$H$4),(Z293&lt;=$G$4),(Y293&lt;=$F$4),(X293&lt;=$D$4)),"Compliant","Non-Compliant")</f>
        <v>Non-Compliant</v>
      </c>
      <c r="B293" s="88" t="s">
        <v>368</v>
      </c>
      <c r="C293" s="88" t="s">
        <v>370</v>
      </c>
      <c r="D293" s="88">
        <v>1.5</v>
      </c>
      <c r="E293" s="88">
        <v>42</v>
      </c>
      <c r="F293" s="89">
        <v>1</v>
      </c>
      <c r="G293" s="88">
        <v>210</v>
      </c>
      <c r="H293" s="88">
        <v>11</v>
      </c>
      <c r="I293" s="88">
        <v>90</v>
      </c>
      <c r="J293" s="88">
        <v>7</v>
      </c>
      <c r="K293" s="88">
        <v>0</v>
      </c>
      <c r="L293" s="88">
        <v>30</v>
      </c>
      <c r="M293" s="88">
        <v>21</v>
      </c>
      <c r="N293" s="90">
        <f>F293*G293</f>
        <v>210</v>
      </c>
      <c r="O293" s="90">
        <f>F293*H293</f>
        <v>11</v>
      </c>
      <c r="P293" s="91">
        <f>(I293*F293)/N293</f>
        <v>0.42857142857142855</v>
      </c>
      <c r="Q293" s="92">
        <f>F293*J293</f>
        <v>7</v>
      </c>
      <c r="R293" s="91">
        <f>(Q293*9)/N293</f>
        <v>0.3</v>
      </c>
      <c r="S293" s="92">
        <f>F293*K293</f>
        <v>0</v>
      </c>
      <c r="T293" s="90">
        <f>L293*F293</f>
        <v>30</v>
      </c>
      <c r="U293" s="90">
        <f>M293*F293</f>
        <v>21</v>
      </c>
      <c r="V293" s="93">
        <f>(U293*4)/N293</f>
        <v>0.4</v>
      </c>
      <c r="W293" s="94">
        <f>U293/E293</f>
        <v>0.5</v>
      </c>
      <c r="X293" s="95">
        <f>IF($D$3="Calories",N293,"")</f>
        <v>210</v>
      </c>
      <c r="Y293" s="95">
        <f>IF($F$3="Grams",O293,IF($F$3="% Calories",P293,""))</f>
        <v>11</v>
      </c>
      <c r="Z293" s="95" t="str">
        <f>IF($G$3="Grams",K293,"")</f>
        <v/>
      </c>
      <c r="AA293" s="95">
        <f>IF($H$3="Grams",Q293,IF($H$3="% Calories",R293,""))</f>
        <v>7</v>
      </c>
      <c r="AB293" s="95" t="str">
        <f>IF($I$3="Milligrams",T293,"")</f>
        <v/>
      </c>
      <c r="AC293" s="95">
        <f>IF($E$3="Grams",U293, IF($E$3="% Calories", V293, IF($E$3="% Weight",W293, "")))</f>
        <v>21</v>
      </c>
      <c r="AD293" s="96">
        <v>1</v>
      </c>
      <c r="AE293" s="66"/>
      <c r="AF293" s="66"/>
    </row>
    <row r="294" spans="1:32" hidden="1">
      <c r="A294" s="87" t="str">
        <f>IF(AND((AC294&lt;=$E$4),(AB294&lt;=$I$4),(AA294&lt;=$H$4),(Z294&lt;=$G$4),(Y294&lt;=$F$4),(X294&lt;=$D$4)),"Compliant","Non-Compliant")</f>
        <v>Non-Compliant</v>
      </c>
      <c r="B294" s="88" t="s">
        <v>368</v>
      </c>
      <c r="C294" s="88" t="s">
        <v>371</v>
      </c>
      <c r="D294" s="88">
        <v>1.61</v>
      </c>
      <c r="E294" s="88">
        <v>45</v>
      </c>
      <c r="F294" s="89">
        <v>1</v>
      </c>
      <c r="G294" s="88">
        <v>220</v>
      </c>
      <c r="H294" s="88">
        <v>12</v>
      </c>
      <c r="I294" s="88">
        <v>100</v>
      </c>
      <c r="J294" s="88">
        <v>8</v>
      </c>
      <c r="K294" s="88">
        <v>0</v>
      </c>
      <c r="L294" s="88">
        <v>30</v>
      </c>
      <c r="M294" s="88">
        <v>23</v>
      </c>
      <c r="N294" s="90">
        <f>F294*G294</f>
        <v>220</v>
      </c>
      <c r="O294" s="90">
        <f>F294*H294</f>
        <v>12</v>
      </c>
      <c r="P294" s="91">
        <f>(I294*F294)/N294</f>
        <v>0.45454545454545453</v>
      </c>
      <c r="Q294" s="92">
        <f>F294*J294</f>
        <v>8</v>
      </c>
      <c r="R294" s="91">
        <f>(Q294*9)/N294</f>
        <v>0.32727272727272727</v>
      </c>
      <c r="S294" s="92">
        <f>F294*K294</f>
        <v>0</v>
      </c>
      <c r="T294" s="90">
        <f>L294*F294</f>
        <v>30</v>
      </c>
      <c r="U294" s="90">
        <f>M294*F294</f>
        <v>23</v>
      </c>
      <c r="V294" s="93">
        <f>(U294*4)/N294</f>
        <v>0.41818181818181815</v>
      </c>
      <c r="W294" s="94">
        <f>U294/E294</f>
        <v>0.51111111111111107</v>
      </c>
      <c r="X294" s="95">
        <f>IF($D$3="Calories",N294,"")</f>
        <v>220</v>
      </c>
      <c r="Y294" s="95">
        <f>IF($F$3="Grams",O294,IF($F$3="% Calories",P294,""))</f>
        <v>12</v>
      </c>
      <c r="Z294" s="95" t="str">
        <f>IF($G$3="Grams",K294,"")</f>
        <v/>
      </c>
      <c r="AA294" s="95">
        <f>IF($H$3="Grams",Q294,IF($H$3="% Calories",R294,""))</f>
        <v>8</v>
      </c>
      <c r="AB294" s="95" t="str">
        <f>IF($I$3="Milligrams",T294,"")</f>
        <v/>
      </c>
      <c r="AC294" s="95">
        <f>IF($E$3="Grams",U294, IF($E$3="% Calories", V294, IF($E$3="% Weight",W294, "")))</f>
        <v>23</v>
      </c>
      <c r="AD294" s="96">
        <v>1</v>
      </c>
      <c r="AE294" s="66"/>
      <c r="AF294" s="66"/>
    </row>
    <row r="295" spans="1:32" hidden="1">
      <c r="A295" s="87" t="str">
        <f>IF(AND((AC295&lt;=$E$4),(AB295&lt;=$I$4),(AA295&lt;=$H$4),(Z295&lt;=$G$4),(Y295&lt;=$F$4),(X295&lt;=$D$4)),"Compliant","Non-Compliant")</f>
        <v>Non-Compliant</v>
      </c>
      <c r="B295" s="88" t="s">
        <v>368</v>
      </c>
      <c r="C295" s="88" t="s">
        <v>372</v>
      </c>
      <c r="D295" s="88">
        <v>2.1</v>
      </c>
      <c r="E295" s="88">
        <v>60</v>
      </c>
      <c r="F295" s="89">
        <v>1</v>
      </c>
      <c r="G295" s="88">
        <v>275</v>
      </c>
      <c r="H295" s="88">
        <v>12.96</v>
      </c>
      <c r="I295" s="88">
        <f>H295*9</f>
        <v>116.64000000000001</v>
      </c>
      <c r="J295" s="88">
        <v>7.26</v>
      </c>
      <c r="K295" s="88">
        <v>0.03</v>
      </c>
      <c r="L295" s="88">
        <v>138</v>
      </c>
      <c r="M295" s="88">
        <v>32.4</v>
      </c>
      <c r="N295" s="90">
        <f>F295*G295</f>
        <v>275</v>
      </c>
      <c r="O295" s="90">
        <f>F295*H295</f>
        <v>12.96</v>
      </c>
      <c r="P295" s="91">
        <f>(I295*F295)/N295</f>
        <v>0.4241454545454546</v>
      </c>
      <c r="Q295" s="92">
        <f>F295*J295</f>
        <v>7.26</v>
      </c>
      <c r="R295" s="91">
        <f>(Q295*9)/N295</f>
        <v>0.23760000000000001</v>
      </c>
      <c r="S295" s="92">
        <f>F295*K295</f>
        <v>0.03</v>
      </c>
      <c r="T295" s="90">
        <f>L295*F295</f>
        <v>138</v>
      </c>
      <c r="U295" s="90">
        <f>M295*F295</f>
        <v>32.4</v>
      </c>
      <c r="V295" s="93">
        <f>(U295*4)/N295</f>
        <v>0.47127272727272723</v>
      </c>
      <c r="W295" s="94">
        <f>U295/E295</f>
        <v>0.53999999999999992</v>
      </c>
      <c r="X295" s="95">
        <f>IF($D$3="Calories",N295,"")</f>
        <v>275</v>
      </c>
      <c r="Y295" s="95">
        <f>IF($F$3="Grams",O295,IF($F$3="% Calories",P295,""))</f>
        <v>12.96</v>
      </c>
      <c r="Z295" s="95" t="str">
        <f>IF($G$3="Grams",K295,"")</f>
        <v/>
      </c>
      <c r="AA295" s="95">
        <f>IF($H$3="Grams",Q295,IF($H$3="% Calories",R295,""))</f>
        <v>7.26</v>
      </c>
      <c r="AB295" s="95" t="str">
        <f>IF($I$3="Milligrams",T295,"")</f>
        <v/>
      </c>
      <c r="AC295" s="95">
        <f>IF($E$3="Grams",U295, IF($E$3="% Calories", V295, IF($E$3="% Weight",W295, "")))</f>
        <v>32.4</v>
      </c>
      <c r="AD295" s="96">
        <v>1</v>
      </c>
      <c r="AE295" s="66"/>
      <c r="AF295" s="66"/>
    </row>
    <row r="296" spans="1:32" hidden="1">
      <c r="A296" s="87" t="str">
        <f>IF(AND((AC296&lt;=$E$4),(AB296&lt;=$I$4),(AA296&lt;=$H$4),(Z296&lt;=$G$4),(Y296&lt;=$F$4),(X296&lt;=$D$4)),"Compliant","Non-Compliant")</f>
        <v>Non-Compliant</v>
      </c>
      <c r="B296" s="88" t="s">
        <v>368</v>
      </c>
      <c r="C296" s="88" t="s">
        <v>373</v>
      </c>
      <c r="D296" s="88"/>
      <c r="E296" s="88">
        <v>60</v>
      </c>
      <c r="F296" s="89">
        <v>1</v>
      </c>
      <c r="G296" s="88">
        <v>270</v>
      </c>
      <c r="H296" s="88">
        <v>11</v>
      </c>
      <c r="I296" s="88">
        <v>100</v>
      </c>
      <c r="J296" s="88">
        <v>6</v>
      </c>
      <c r="K296" s="88">
        <v>0</v>
      </c>
      <c r="L296" s="88">
        <v>135</v>
      </c>
      <c r="M296" s="88">
        <v>29</v>
      </c>
      <c r="N296" s="90">
        <f>F296*G296</f>
        <v>270</v>
      </c>
      <c r="O296" s="90">
        <f>F296*H296</f>
        <v>11</v>
      </c>
      <c r="P296" s="91">
        <f>(I296*F296)/N296</f>
        <v>0.37037037037037035</v>
      </c>
      <c r="Q296" s="92">
        <f>F296*J296</f>
        <v>6</v>
      </c>
      <c r="R296" s="91">
        <f>(Q296*9)/N296</f>
        <v>0.2</v>
      </c>
      <c r="S296" s="92">
        <f>F296*K296</f>
        <v>0</v>
      </c>
      <c r="T296" s="90">
        <f>L296*F296</f>
        <v>135</v>
      </c>
      <c r="U296" s="90">
        <f>M296*F296</f>
        <v>29</v>
      </c>
      <c r="V296" s="93">
        <f>(U296*4)/N296</f>
        <v>0.42962962962962964</v>
      </c>
      <c r="W296" s="94">
        <f>U296/E296</f>
        <v>0.48333333333333334</v>
      </c>
      <c r="X296" s="95">
        <f>IF($D$3="Calories",N296,"")</f>
        <v>270</v>
      </c>
      <c r="Y296" s="95">
        <f>IF($F$3="Grams",O296,IF($F$3="% Calories",P296,""))</f>
        <v>11</v>
      </c>
      <c r="Z296" s="95" t="str">
        <f>IF($G$3="Grams",K296,"")</f>
        <v/>
      </c>
      <c r="AA296" s="95">
        <f>IF($H$3="Grams",Q296,IF($H$3="% Calories",R296,""))</f>
        <v>6</v>
      </c>
      <c r="AB296" s="95" t="str">
        <f>IF($I$3="Milligrams",T296,"")</f>
        <v/>
      </c>
      <c r="AC296" s="95">
        <f>IF($E$3="Grams",U296, IF($E$3="% Calories", V296, IF($E$3="% Weight",W296, "")))</f>
        <v>29</v>
      </c>
      <c r="AD296" s="96">
        <v>1</v>
      </c>
      <c r="AE296" s="66"/>
      <c r="AF296" s="66"/>
    </row>
    <row r="297" spans="1:32" hidden="1">
      <c r="A297" s="87" t="str">
        <f>IF(AND((AC297&lt;=$E$4),(AB297&lt;=$I$4),(AA297&lt;=$H$4),(Z297&lt;=$G$4),(Y297&lt;=$F$4),(X297&lt;=$D$4)),"Compliant","Non-Compliant")</f>
        <v>Non-Compliant</v>
      </c>
      <c r="B297" s="97" t="s">
        <v>374</v>
      </c>
      <c r="C297" s="97" t="s">
        <v>375</v>
      </c>
      <c r="D297" s="98">
        <v>1.76</v>
      </c>
      <c r="E297" s="99">
        <v>50</v>
      </c>
      <c r="F297" s="89">
        <v>1</v>
      </c>
      <c r="G297" s="99">
        <v>160</v>
      </c>
      <c r="H297" s="99">
        <v>5</v>
      </c>
      <c r="I297" s="99">
        <v>45</v>
      </c>
      <c r="J297" s="100">
        <v>1.5</v>
      </c>
      <c r="K297" s="99">
        <v>0</v>
      </c>
      <c r="L297" s="99">
        <v>70</v>
      </c>
      <c r="M297" s="99">
        <v>13</v>
      </c>
      <c r="N297" s="90">
        <f>F297*G297</f>
        <v>160</v>
      </c>
      <c r="O297" s="90">
        <f>F297*H297</f>
        <v>5</v>
      </c>
      <c r="P297" s="91">
        <f>(I297*F297)/N297</f>
        <v>0.28125</v>
      </c>
      <c r="Q297" s="92">
        <f>F297*J297</f>
        <v>1.5</v>
      </c>
      <c r="R297" s="91">
        <f>(Q297*9)/N297</f>
        <v>8.4375000000000006E-2</v>
      </c>
      <c r="S297" s="92">
        <f>F297*K297</f>
        <v>0</v>
      </c>
      <c r="T297" s="90">
        <f>L297*F297</f>
        <v>70</v>
      </c>
      <c r="U297" s="90">
        <f>M297*F297</f>
        <v>13</v>
      </c>
      <c r="V297" s="93">
        <f>(U297*4)/N297</f>
        <v>0.32500000000000001</v>
      </c>
      <c r="W297" s="94">
        <f>U297/E297</f>
        <v>0.26</v>
      </c>
      <c r="X297" s="95">
        <f>IF($D$3="Calories",N297,"")</f>
        <v>160</v>
      </c>
      <c r="Y297" s="95">
        <f>IF($F$3="Grams",O297,IF($F$3="% Calories",P297,""))</f>
        <v>5</v>
      </c>
      <c r="Z297" s="95" t="str">
        <f>IF($G$3="Grams",K297,"")</f>
        <v/>
      </c>
      <c r="AA297" s="95">
        <f>IF($H$3="Grams",Q297,IF($H$3="% Calories",R297,""))</f>
        <v>1.5</v>
      </c>
      <c r="AB297" s="95" t="str">
        <f>IF($I$3="Milligrams",T297,"")</f>
        <v/>
      </c>
      <c r="AC297" s="95">
        <f>IF($E$3="Grams",U297, IF($E$3="% Calories", V297, IF($E$3="% Weight",W297, "")))</f>
        <v>13</v>
      </c>
      <c r="AD297" s="101">
        <v>1</v>
      </c>
      <c r="AE297" s="66"/>
      <c r="AF297" s="66"/>
    </row>
    <row r="298" spans="1:32" hidden="1">
      <c r="A298" s="87" t="str">
        <f>IF(AND((AC298&lt;=$E$4),(AB298&lt;=$I$4),(AA298&lt;=$H$4),(Z298&lt;=$G$4),(Y298&lt;=$F$4),(X298&lt;=$D$4)),"Compliant","Non-Compliant")</f>
        <v>Non-Compliant</v>
      </c>
      <c r="B298" s="97" t="s">
        <v>374</v>
      </c>
      <c r="C298" s="97" t="s">
        <v>376</v>
      </c>
      <c r="D298" s="98">
        <v>1.76</v>
      </c>
      <c r="E298" s="99">
        <v>50</v>
      </c>
      <c r="F298" s="89">
        <v>1</v>
      </c>
      <c r="G298" s="99">
        <v>200</v>
      </c>
      <c r="H298" s="99">
        <v>5</v>
      </c>
      <c r="I298" s="99">
        <v>50</v>
      </c>
      <c r="J298" s="99">
        <v>3</v>
      </c>
      <c r="K298" s="99">
        <v>0</v>
      </c>
      <c r="L298" s="99">
        <v>45</v>
      </c>
      <c r="M298" s="99">
        <v>14</v>
      </c>
      <c r="N298" s="90">
        <f>F298*G298</f>
        <v>200</v>
      </c>
      <c r="O298" s="90">
        <f>F298*H298</f>
        <v>5</v>
      </c>
      <c r="P298" s="91">
        <f>(I298*F298)/N298</f>
        <v>0.25</v>
      </c>
      <c r="Q298" s="92">
        <f>F298*J298</f>
        <v>3</v>
      </c>
      <c r="R298" s="91">
        <f>(Q298*9)/N298</f>
        <v>0.13500000000000001</v>
      </c>
      <c r="S298" s="92">
        <f>F298*K298</f>
        <v>0</v>
      </c>
      <c r="T298" s="90">
        <f>L298*F298</f>
        <v>45</v>
      </c>
      <c r="U298" s="90">
        <f>M298*F298</f>
        <v>14</v>
      </c>
      <c r="V298" s="93">
        <f>(U298*4)/N298</f>
        <v>0.28000000000000003</v>
      </c>
      <c r="W298" s="94">
        <f>U298/E298</f>
        <v>0.28000000000000003</v>
      </c>
      <c r="X298" s="95">
        <f>IF($D$3="Calories",N298,"")</f>
        <v>200</v>
      </c>
      <c r="Y298" s="95">
        <f>IF($F$3="Grams",O298,IF($F$3="% Calories",P298,""))</f>
        <v>5</v>
      </c>
      <c r="Z298" s="95" t="str">
        <f>IF($G$3="Grams",K298,"")</f>
        <v/>
      </c>
      <c r="AA298" s="95">
        <f>IF($H$3="Grams",Q298,IF($H$3="% Calories",R298,""))</f>
        <v>3</v>
      </c>
      <c r="AB298" s="95" t="str">
        <f>IF($I$3="Milligrams",T298,"")</f>
        <v/>
      </c>
      <c r="AC298" s="95">
        <f>IF($E$3="Grams",U298, IF($E$3="% Calories", V298, IF($E$3="% Weight",W298, "")))</f>
        <v>14</v>
      </c>
      <c r="AD298" s="101">
        <v>1</v>
      </c>
      <c r="AE298" s="66"/>
      <c r="AF298" s="66"/>
    </row>
    <row r="299" spans="1:32" hidden="1">
      <c r="A299" s="87" t="str">
        <f>IF(AND((AC299&lt;=$E$4),(AB299&lt;=$I$4),(AA299&lt;=$H$4),(Z299&lt;=$G$4),(Y299&lt;=$F$4),(X299&lt;=$D$4)),"Compliant","Non-Compliant")</f>
        <v>Non-Compliant</v>
      </c>
      <c r="B299" s="97" t="s">
        <v>374</v>
      </c>
      <c r="C299" s="97" t="s">
        <v>377</v>
      </c>
      <c r="D299" s="98">
        <v>1.76</v>
      </c>
      <c r="E299" s="99">
        <v>50</v>
      </c>
      <c r="F299" s="89">
        <v>1</v>
      </c>
      <c r="G299" s="99">
        <v>200</v>
      </c>
      <c r="H299" s="99">
        <v>5</v>
      </c>
      <c r="I299" s="99">
        <v>50</v>
      </c>
      <c r="J299" s="99">
        <v>3</v>
      </c>
      <c r="K299" s="99">
        <v>0</v>
      </c>
      <c r="L299" s="99">
        <v>70</v>
      </c>
      <c r="M299" s="99">
        <v>14</v>
      </c>
      <c r="N299" s="90">
        <f>F299*G299</f>
        <v>200</v>
      </c>
      <c r="O299" s="90">
        <f>F299*H299</f>
        <v>5</v>
      </c>
      <c r="P299" s="91">
        <f>(I299*F299)/N299</f>
        <v>0.25</v>
      </c>
      <c r="Q299" s="92">
        <f>F299*J299</f>
        <v>3</v>
      </c>
      <c r="R299" s="91">
        <f>(Q299*9)/N299</f>
        <v>0.13500000000000001</v>
      </c>
      <c r="S299" s="92">
        <f>F299*K299</f>
        <v>0</v>
      </c>
      <c r="T299" s="90">
        <f>L299*F299</f>
        <v>70</v>
      </c>
      <c r="U299" s="90">
        <f>M299*F299</f>
        <v>14</v>
      </c>
      <c r="V299" s="93">
        <f>(U299*4)/N299</f>
        <v>0.28000000000000003</v>
      </c>
      <c r="W299" s="94">
        <f>U299/E299</f>
        <v>0.28000000000000003</v>
      </c>
      <c r="X299" s="95">
        <f>IF($D$3="Calories",N299,"")</f>
        <v>200</v>
      </c>
      <c r="Y299" s="95">
        <f>IF($F$3="Grams",O299,IF($F$3="% Calories",P299,""))</f>
        <v>5</v>
      </c>
      <c r="Z299" s="95" t="str">
        <f>IF($G$3="Grams",K299,"")</f>
        <v/>
      </c>
      <c r="AA299" s="95">
        <f>IF($H$3="Grams",Q299,IF($H$3="% Calories",R299,""))</f>
        <v>3</v>
      </c>
      <c r="AB299" s="95" t="str">
        <f>IF($I$3="Milligrams",T299,"")</f>
        <v/>
      </c>
      <c r="AC299" s="95">
        <f>IF($E$3="Grams",U299, IF($E$3="% Calories", V299, IF($E$3="% Weight",W299, "")))</f>
        <v>14</v>
      </c>
      <c r="AD299" s="101">
        <v>1</v>
      </c>
      <c r="AE299" s="66"/>
      <c r="AF299" s="66"/>
    </row>
    <row r="300" spans="1:32">
      <c r="A300" s="87" t="str">
        <f>IF(AND((AC300&lt;=$E$4),(AB300&lt;=$I$4),(AA300&lt;=$H$4),(Z300&lt;=$G$4),(Y300&lt;=$F$4),(X300&lt;=$D$4)),"Compliant","Non-Compliant")</f>
        <v>Compliant</v>
      </c>
      <c r="B300" s="97" t="s">
        <v>378</v>
      </c>
      <c r="C300" s="97" t="s">
        <v>379</v>
      </c>
      <c r="D300" s="98">
        <v>0.75</v>
      </c>
      <c r="E300" s="99">
        <v>21</v>
      </c>
      <c r="F300" s="89">
        <v>1</v>
      </c>
      <c r="G300" s="99">
        <v>100</v>
      </c>
      <c r="H300" s="100">
        <v>3.5</v>
      </c>
      <c r="I300" s="99">
        <v>30</v>
      </c>
      <c r="J300" s="99">
        <v>1</v>
      </c>
      <c r="K300" s="99">
        <v>0</v>
      </c>
      <c r="L300" s="99">
        <v>170</v>
      </c>
      <c r="M300" s="99">
        <v>0</v>
      </c>
      <c r="N300" s="90">
        <f>F300*G300</f>
        <v>100</v>
      </c>
      <c r="O300" s="90">
        <f>F300*H300</f>
        <v>3.5</v>
      </c>
      <c r="P300" s="91">
        <f>(I300*F300)/N300</f>
        <v>0.3</v>
      </c>
      <c r="Q300" s="92">
        <f>F300*J300</f>
        <v>1</v>
      </c>
      <c r="R300" s="91">
        <f>(Q300*9)/N300</f>
        <v>0.09</v>
      </c>
      <c r="S300" s="92">
        <f>F300*K300</f>
        <v>0</v>
      </c>
      <c r="T300" s="90">
        <f>L300*F300</f>
        <v>170</v>
      </c>
      <c r="U300" s="90">
        <f>M300*F300</f>
        <v>0</v>
      </c>
      <c r="V300" s="93">
        <f>(U300*4)/N300</f>
        <v>0</v>
      </c>
      <c r="W300" s="94">
        <f>U300/E300</f>
        <v>0</v>
      </c>
      <c r="X300" s="95">
        <f>IF($D$3="Calories",N300,"")</f>
        <v>100</v>
      </c>
      <c r="Y300" s="95">
        <f>IF($F$3="Grams",O300,IF($F$3="% Calories",P300,""))</f>
        <v>3.5</v>
      </c>
      <c r="Z300" s="95" t="str">
        <f>IF($G$3="Grams",K300,"")</f>
        <v/>
      </c>
      <c r="AA300" s="95">
        <f>IF($H$3="Grams",Q300,IF($H$3="% Calories",R300,""))</f>
        <v>1</v>
      </c>
      <c r="AB300" s="95" t="str">
        <f>IF($I$3="Milligrams",T300,"")</f>
        <v/>
      </c>
      <c r="AC300" s="95">
        <f>IF($E$3="Grams",U300, IF($E$3="% Calories", V300, IF($E$3="% Weight",W300, "")))</f>
        <v>0</v>
      </c>
      <c r="AD300" s="101">
        <v>1</v>
      </c>
      <c r="AE300" s="66"/>
      <c r="AF300" s="66"/>
    </row>
    <row r="301" spans="1:32">
      <c r="A301" s="87" t="str">
        <f>IF(AND((AC301&lt;=$E$4),(AB301&lt;=$I$4),(AA301&lt;=$H$4),(Z301&lt;=$G$4),(Y301&lt;=$F$4),(X301&lt;=$D$4)),"Compliant","Non-Compliant")</f>
        <v>Compliant</v>
      </c>
      <c r="B301" s="97" t="s">
        <v>378</v>
      </c>
      <c r="C301" s="97" t="s">
        <v>380</v>
      </c>
      <c r="D301" s="98">
        <v>1</v>
      </c>
      <c r="E301" s="99">
        <v>28</v>
      </c>
      <c r="F301" s="89">
        <v>1</v>
      </c>
      <c r="G301" s="99">
        <v>130</v>
      </c>
      <c r="H301" s="99">
        <v>4</v>
      </c>
      <c r="I301" s="99">
        <v>35</v>
      </c>
      <c r="J301" s="100">
        <v>0.5</v>
      </c>
      <c r="K301" s="99">
        <v>0</v>
      </c>
      <c r="L301" s="99">
        <v>200</v>
      </c>
      <c r="M301" s="99">
        <v>3</v>
      </c>
      <c r="N301" s="90">
        <f>F301*G301</f>
        <v>130</v>
      </c>
      <c r="O301" s="90">
        <f>F301*H301</f>
        <v>4</v>
      </c>
      <c r="P301" s="91">
        <f>(I301*F301)/N301</f>
        <v>0.26923076923076922</v>
      </c>
      <c r="Q301" s="92">
        <f>F301*J301</f>
        <v>0.5</v>
      </c>
      <c r="R301" s="91">
        <f>(Q301*9)/N301</f>
        <v>3.4615384615384617E-2</v>
      </c>
      <c r="S301" s="92">
        <f>F301*K301</f>
        <v>0</v>
      </c>
      <c r="T301" s="90">
        <f>L301*F301</f>
        <v>200</v>
      </c>
      <c r="U301" s="90">
        <f>M301*F301</f>
        <v>3</v>
      </c>
      <c r="V301" s="93">
        <f>(U301*4)/N301</f>
        <v>9.2307692307692313E-2</v>
      </c>
      <c r="W301" s="94">
        <f>U301/E301</f>
        <v>0.10714285714285714</v>
      </c>
      <c r="X301" s="95">
        <f>IF($D$3="Calories",N301,"")</f>
        <v>130</v>
      </c>
      <c r="Y301" s="95">
        <f>IF($F$3="Grams",O301,IF($F$3="% Calories",P301,""))</f>
        <v>4</v>
      </c>
      <c r="Z301" s="95" t="str">
        <f>IF($G$3="Grams",K301,"")</f>
        <v/>
      </c>
      <c r="AA301" s="95">
        <f>IF($H$3="Grams",Q301,IF($H$3="% Calories",R301,""))</f>
        <v>0.5</v>
      </c>
      <c r="AB301" s="95" t="str">
        <f>IF($I$3="Milligrams",T301,"")</f>
        <v/>
      </c>
      <c r="AC301" s="95">
        <f>IF($E$3="Grams",U301, IF($E$3="% Calories", V301, IF($E$3="% Weight",W301, "")))</f>
        <v>3</v>
      </c>
      <c r="AD301" s="101">
        <v>1</v>
      </c>
      <c r="AE301" s="66"/>
      <c r="AF301" s="66"/>
    </row>
    <row r="302" spans="1:32" hidden="1">
      <c r="A302" s="87" t="str">
        <f>IF(AND((AC302&lt;=$E$4),(AB302&lt;=$I$4),(AA302&lt;=$H$4),(Z302&lt;=$G$4),(Y302&lt;=$F$4),(X302&lt;=$D$4)),"Compliant","Non-Compliant")</f>
        <v>Non-Compliant</v>
      </c>
      <c r="B302" s="88" t="s">
        <v>378</v>
      </c>
      <c r="C302" s="88" t="s">
        <v>381</v>
      </c>
      <c r="D302" s="88">
        <v>1.5</v>
      </c>
      <c r="E302" s="88">
        <v>43</v>
      </c>
      <c r="F302" s="89">
        <v>1</v>
      </c>
      <c r="G302" s="88">
        <v>210</v>
      </c>
      <c r="H302" s="88">
        <v>9</v>
      </c>
      <c r="I302" s="88">
        <v>80</v>
      </c>
      <c r="J302" s="88">
        <v>2</v>
      </c>
      <c r="K302" s="88">
        <v>0</v>
      </c>
      <c r="L302" s="88">
        <v>360</v>
      </c>
      <c r="M302" s="88">
        <v>0.5</v>
      </c>
      <c r="N302" s="90">
        <f>F302*G302</f>
        <v>210</v>
      </c>
      <c r="O302" s="90">
        <f>F302*H302</f>
        <v>9</v>
      </c>
      <c r="P302" s="91">
        <f>(I302*F302)/N302</f>
        <v>0.38095238095238093</v>
      </c>
      <c r="Q302" s="92">
        <f>F302*J302</f>
        <v>2</v>
      </c>
      <c r="R302" s="91">
        <f>(Q302*9)/N302</f>
        <v>8.5714285714285715E-2</v>
      </c>
      <c r="S302" s="92">
        <f>F302*K302</f>
        <v>0</v>
      </c>
      <c r="T302" s="90">
        <f>L302*F302</f>
        <v>360</v>
      </c>
      <c r="U302" s="90">
        <f>M302*F302</f>
        <v>0.5</v>
      </c>
      <c r="V302" s="93">
        <f>(U302*4)/N302</f>
        <v>9.5238095238095247E-3</v>
      </c>
      <c r="W302" s="94">
        <f>U302/E302</f>
        <v>1.1627906976744186E-2</v>
      </c>
      <c r="X302" s="95">
        <f>IF($D$3="Calories",N302,"")</f>
        <v>210</v>
      </c>
      <c r="Y302" s="95">
        <f>IF($F$3="Grams",O302,IF($F$3="% Calories",P302,""))</f>
        <v>9</v>
      </c>
      <c r="Z302" s="95" t="str">
        <f>IF($G$3="Grams",K302,"")</f>
        <v/>
      </c>
      <c r="AA302" s="95">
        <f>IF($H$3="Grams",Q302,IF($H$3="% Calories",R302,""))</f>
        <v>2</v>
      </c>
      <c r="AB302" s="95" t="str">
        <f>IF($I$3="Milligrams",T302,"")</f>
        <v/>
      </c>
      <c r="AC302" s="95">
        <f>IF($E$3="Grams",U302, IF($E$3="% Calories", V302, IF($E$3="% Weight",W302, "")))</f>
        <v>0.5</v>
      </c>
      <c r="AD302" s="96">
        <v>1</v>
      </c>
      <c r="AE302" s="66"/>
      <c r="AF302" s="66"/>
    </row>
    <row r="303" spans="1:32">
      <c r="A303" s="87" t="str">
        <f>IF(AND((AC303&lt;=$E$4),(AB303&lt;=$I$4),(AA303&lt;=$H$4),(Z303&lt;=$G$4),(Y303&lt;=$F$4),(X303&lt;=$D$4)),"Compliant","Non-Compliant")</f>
        <v>Compliant</v>
      </c>
      <c r="B303" s="97" t="s">
        <v>382</v>
      </c>
      <c r="C303" s="97" t="s">
        <v>383</v>
      </c>
      <c r="D303" s="98">
        <v>0.8</v>
      </c>
      <c r="E303" s="99">
        <v>23</v>
      </c>
      <c r="F303" s="89">
        <v>1</v>
      </c>
      <c r="G303" s="99">
        <v>100</v>
      </c>
      <c r="H303" s="99">
        <v>3</v>
      </c>
      <c r="I303" s="99">
        <v>25</v>
      </c>
      <c r="J303" s="99">
        <v>0</v>
      </c>
      <c r="K303" s="99">
        <v>0</v>
      </c>
      <c r="L303" s="99">
        <v>210</v>
      </c>
      <c r="M303" s="99">
        <v>2</v>
      </c>
      <c r="N303" s="90">
        <f>F303*G303</f>
        <v>100</v>
      </c>
      <c r="O303" s="90">
        <f>F303*H303</f>
        <v>3</v>
      </c>
      <c r="P303" s="91">
        <f>(I303*F303)/N303</f>
        <v>0.25</v>
      </c>
      <c r="Q303" s="92">
        <f>F303*J303</f>
        <v>0</v>
      </c>
      <c r="R303" s="91">
        <f>(Q303*9)/N303</f>
        <v>0</v>
      </c>
      <c r="S303" s="92">
        <f>F303*K303</f>
        <v>0</v>
      </c>
      <c r="T303" s="90">
        <f>L303*F303</f>
        <v>210</v>
      </c>
      <c r="U303" s="90">
        <f>M303*F303</f>
        <v>2</v>
      </c>
      <c r="V303" s="93">
        <f>(U303*4)/N303</f>
        <v>0.08</v>
      </c>
      <c r="W303" s="94">
        <f>U303/E303</f>
        <v>8.6956521739130432E-2</v>
      </c>
      <c r="X303" s="95">
        <f>IF($D$3="Calories",N303,"")</f>
        <v>100</v>
      </c>
      <c r="Y303" s="95">
        <f>IF($F$3="Grams",O303,IF($F$3="% Calories",P303,""))</f>
        <v>3</v>
      </c>
      <c r="Z303" s="95" t="str">
        <f>IF($G$3="Grams",K303,"")</f>
        <v/>
      </c>
      <c r="AA303" s="95">
        <f>IF($H$3="Grams",Q303,IF($H$3="% Calories",R303,""))</f>
        <v>0</v>
      </c>
      <c r="AB303" s="95" t="str">
        <f>IF($I$3="Milligrams",T303,"")</f>
        <v/>
      </c>
      <c r="AC303" s="95">
        <f>IF($E$3="Grams",U303, IF($E$3="% Calories", V303, IF($E$3="% Weight",W303, "")))</f>
        <v>2</v>
      </c>
      <c r="AD303" s="101">
        <v>1</v>
      </c>
      <c r="AE303" s="66"/>
      <c r="AF303" s="66"/>
    </row>
    <row r="304" spans="1:32">
      <c r="A304" s="87" t="str">
        <f>IF(AND((AC304&lt;=$E$4),(AB304&lt;=$I$4),(AA304&lt;=$H$4),(Z304&lt;=$G$4),(Y304&lt;=$F$4),(X304&lt;=$D$4)),"Compliant","Non-Compliant")</f>
        <v>Compliant</v>
      </c>
      <c r="B304" s="97" t="s">
        <v>382</v>
      </c>
      <c r="C304" s="97" t="s">
        <v>384</v>
      </c>
      <c r="D304" s="98">
        <v>0.8</v>
      </c>
      <c r="E304" s="99">
        <v>23</v>
      </c>
      <c r="F304" s="89">
        <v>1</v>
      </c>
      <c r="G304" s="99">
        <v>100</v>
      </c>
      <c r="H304" s="99">
        <v>3</v>
      </c>
      <c r="I304" s="99">
        <v>25</v>
      </c>
      <c r="J304" s="99">
        <v>0</v>
      </c>
      <c r="K304" s="99">
        <v>0</v>
      </c>
      <c r="L304" s="99">
        <v>230</v>
      </c>
      <c r="M304" s="99">
        <v>0</v>
      </c>
      <c r="N304" s="90">
        <f>F304*G304</f>
        <v>100</v>
      </c>
      <c r="O304" s="90">
        <f>F304*H304</f>
        <v>3</v>
      </c>
      <c r="P304" s="91">
        <f>(I304*F304)/N304</f>
        <v>0.25</v>
      </c>
      <c r="Q304" s="92">
        <f>F304*J304</f>
        <v>0</v>
      </c>
      <c r="R304" s="91">
        <f>(Q304*9)/N304</f>
        <v>0</v>
      </c>
      <c r="S304" s="92">
        <f>F304*K304</f>
        <v>0</v>
      </c>
      <c r="T304" s="90">
        <f>L304*F304</f>
        <v>230</v>
      </c>
      <c r="U304" s="90">
        <f>M304*F304</f>
        <v>0</v>
      </c>
      <c r="V304" s="93">
        <f>(U304*4)/N304</f>
        <v>0</v>
      </c>
      <c r="W304" s="94">
        <f>U304/E304</f>
        <v>0</v>
      </c>
      <c r="X304" s="95">
        <f>IF($D$3="Calories",N304,"")</f>
        <v>100</v>
      </c>
      <c r="Y304" s="95">
        <f>IF($F$3="Grams",O304,IF($F$3="% Calories",P304,""))</f>
        <v>3</v>
      </c>
      <c r="Z304" s="95" t="str">
        <f>IF($G$3="Grams",K304,"")</f>
        <v/>
      </c>
      <c r="AA304" s="95">
        <f>IF($H$3="Grams",Q304,IF($H$3="% Calories",R304,""))</f>
        <v>0</v>
      </c>
      <c r="AB304" s="95" t="str">
        <f>IF($I$3="Milligrams",T304,"")</f>
        <v/>
      </c>
      <c r="AC304" s="95">
        <f>IF($E$3="Grams",U304, IF($E$3="% Calories", V304, IF($E$3="% Weight",W304, "")))</f>
        <v>0</v>
      </c>
      <c r="AD304" s="101">
        <v>1</v>
      </c>
      <c r="AE304" s="66"/>
      <c r="AF304" s="66"/>
    </row>
    <row r="305" spans="1:32">
      <c r="A305" s="87" t="str">
        <f>IF(AND((AC305&lt;=$E$4),(AB305&lt;=$I$4),(AA305&lt;=$H$4),(Z305&lt;=$G$4),(Y305&lt;=$F$4),(X305&lt;=$D$4)),"Compliant","Non-Compliant")</f>
        <v>Compliant</v>
      </c>
      <c r="B305" s="97" t="s">
        <v>382</v>
      </c>
      <c r="C305" s="97" t="s">
        <v>385</v>
      </c>
      <c r="D305" s="98">
        <v>0.8</v>
      </c>
      <c r="E305" s="99">
        <v>23</v>
      </c>
      <c r="F305" s="89">
        <v>1</v>
      </c>
      <c r="G305" s="99">
        <v>100</v>
      </c>
      <c r="H305" s="99">
        <v>3</v>
      </c>
      <c r="I305" s="99">
        <v>30</v>
      </c>
      <c r="J305" s="99">
        <v>0</v>
      </c>
      <c r="K305" s="99">
        <v>0</v>
      </c>
      <c r="L305" s="99">
        <v>210</v>
      </c>
      <c r="M305" s="99">
        <v>1</v>
      </c>
      <c r="N305" s="90">
        <f>F305*G305</f>
        <v>100</v>
      </c>
      <c r="O305" s="90">
        <f>F305*H305</f>
        <v>3</v>
      </c>
      <c r="P305" s="91">
        <f>(I305*F305)/N305</f>
        <v>0.3</v>
      </c>
      <c r="Q305" s="92">
        <f>F305*J305</f>
        <v>0</v>
      </c>
      <c r="R305" s="91">
        <f>(Q305*9)/N305</f>
        <v>0</v>
      </c>
      <c r="S305" s="92">
        <f>F305*K305</f>
        <v>0</v>
      </c>
      <c r="T305" s="90">
        <f>L305*F305</f>
        <v>210</v>
      </c>
      <c r="U305" s="90">
        <f>M305*F305</f>
        <v>1</v>
      </c>
      <c r="V305" s="93">
        <f>(U305*4)/N305</f>
        <v>0.04</v>
      </c>
      <c r="W305" s="94">
        <f>U305/E305</f>
        <v>4.3478260869565216E-2</v>
      </c>
      <c r="X305" s="95">
        <f>IF($D$3="Calories",N305,"")</f>
        <v>100</v>
      </c>
      <c r="Y305" s="95">
        <f>IF($F$3="Grams",O305,IF($F$3="% Calories",P305,""))</f>
        <v>3</v>
      </c>
      <c r="Z305" s="95" t="str">
        <f>IF($G$3="Grams",K305,"")</f>
        <v/>
      </c>
      <c r="AA305" s="95">
        <f>IF($H$3="Grams",Q305,IF($H$3="% Calories",R305,""))</f>
        <v>0</v>
      </c>
      <c r="AB305" s="95" t="str">
        <f>IF($I$3="Milligrams",T305,"")</f>
        <v/>
      </c>
      <c r="AC305" s="95">
        <f>IF($E$3="Grams",U305, IF($E$3="% Calories", V305, IF($E$3="% Weight",W305, "")))</f>
        <v>1</v>
      </c>
      <c r="AD305" s="101">
        <v>1</v>
      </c>
      <c r="AE305" s="66"/>
      <c r="AF305" s="66"/>
    </row>
    <row r="306" spans="1:32">
      <c r="A306" s="87" t="str">
        <f>IF(AND((AC306&lt;=$E$4),(AB306&lt;=$I$4),(AA306&lt;=$H$4),(Z306&lt;=$G$4),(Y306&lt;=$F$4),(X306&lt;=$D$4)),"Compliant","Non-Compliant")</f>
        <v>Compliant</v>
      </c>
      <c r="B306" s="97" t="s">
        <v>386</v>
      </c>
      <c r="C306" s="97" t="s">
        <v>387</v>
      </c>
      <c r="D306" s="98">
        <v>1</v>
      </c>
      <c r="E306" s="99">
        <v>28</v>
      </c>
      <c r="F306" s="89">
        <v>1</v>
      </c>
      <c r="G306" s="99">
        <v>120</v>
      </c>
      <c r="H306" s="100">
        <v>2.5</v>
      </c>
      <c r="I306" s="99">
        <v>25</v>
      </c>
      <c r="J306" s="99">
        <v>0</v>
      </c>
      <c r="K306" s="99">
        <v>0</v>
      </c>
      <c r="L306" s="99">
        <v>210</v>
      </c>
      <c r="M306" s="99">
        <v>0</v>
      </c>
      <c r="N306" s="90">
        <f>F306*G306</f>
        <v>120</v>
      </c>
      <c r="O306" s="90">
        <f>F306*H306</f>
        <v>2.5</v>
      </c>
      <c r="P306" s="91">
        <f>(I306*F306)/N306</f>
        <v>0.20833333333333334</v>
      </c>
      <c r="Q306" s="92">
        <f>F306*J306</f>
        <v>0</v>
      </c>
      <c r="R306" s="91">
        <f>(Q306*9)/N306</f>
        <v>0</v>
      </c>
      <c r="S306" s="92">
        <f>F306*K306</f>
        <v>0</v>
      </c>
      <c r="T306" s="90">
        <f>L306*F306</f>
        <v>210</v>
      </c>
      <c r="U306" s="90">
        <f>M306*F306</f>
        <v>0</v>
      </c>
      <c r="V306" s="93">
        <f>(U306*4)/N306</f>
        <v>0</v>
      </c>
      <c r="W306" s="94">
        <f>U306/E306</f>
        <v>0</v>
      </c>
      <c r="X306" s="95">
        <f>IF($D$3="Calories",N306,"")</f>
        <v>120</v>
      </c>
      <c r="Y306" s="95">
        <f>IF($F$3="Grams",O306,IF($F$3="% Calories",P306,""))</f>
        <v>2.5</v>
      </c>
      <c r="Z306" s="95" t="str">
        <f>IF($G$3="Grams",K306,"")</f>
        <v/>
      </c>
      <c r="AA306" s="95">
        <f>IF($H$3="Grams",Q306,IF($H$3="% Calories",R306,""))</f>
        <v>0</v>
      </c>
      <c r="AB306" s="95" t="str">
        <f>IF($I$3="Milligrams",T306,"")</f>
        <v/>
      </c>
      <c r="AC306" s="95">
        <f>IF($E$3="Grams",U306, IF($E$3="% Calories", V306, IF($E$3="% Weight",W306, "")))</f>
        <v>0</v>
      </c>
      <c r="AD306" s="101">
        <v>1</v>
      </c>
      <c r="AE306" s="66"/>
      <c r="AF306" s="66"/>
    </row>
    <row r="307" spans="1:32">
      <c r="A307" s="87" t="str">
        <f>IF(AND((AC307&lt;=$E$4),(AB307&lt;=$I$4),(AA307&lt;=$H$4),(Z307&lt;=$G$4),(Y307&lt;=$F$4),(X307&lt;=$D$4)),"Compliant","Non-Compliant")</f>
        <v>Compliant</v>
      </c>
      <c r="B307" s="97" t="s">
        <v>386</v>
      </c>
      <c r="C307" s="97" t="s">
        <v>388</v>
      </c>
      <c r="D307" s="98">
        <v>1</v>
      </c>
      <c r="E307" s="99">
        <v>28</v>
      </c>
      <c r="F307" s="89">
        <v>1</v>
      </c>
      <c r="G307" s="99">
        <v>130</v>
      </c>
      <c r="H307" s="99">
        <v>4</v>
      </c>
      <c r="I307" s="99">
        <v>35</v>
      </c>
      <c r="J307" s="99">
        <v>0</v>
      </c>
      <c r="K307" s="99">
        <v>0</v>
      </c>
      <c r="L307" s="99">
        <v>210</v>
      </c>
      <c r="M307" s="99">
        <v>1</v>
      </c>
      <c r="N307" s="90">
        <f>F307*G307</f>
        <v>130</v>
      </c>
      <c r="O307" s="90">
        <f>F307*H307</f>
        <v>4</v>
      </c>
      <c r="P307" s="91">
        <f>(I307*F307)/N307</f>
        <v>0.26923076923076922</v>
      </c>
      <c r="Q307" s="92">
        <f>F307*J307</f>
        <v>0</v>
      </c>
      <c r="R307" s="91">
        <f>(Q307*9)/N307</f>
        <v>0</v>
      </c>
      <c r="S307" s="92">
        <f>F307*K307</f>
        <v>0</v>
      </c>
      <c r="T307" s="90">
        <f>L307*F307</f>
        <v>210</v>
      </c>
      <c r="U307" s="90">
        <f>M307*F307</f>
        <v>1</v>
      </c>
      <c r="V307" s="93">
        <f>(U307*4)/N307</f>
        <v>3.0769230769230771E-2</v>
      </c>
      <c r="W307" s="94">
        <f>U307/E307</f>
        <v>3.5714285714285712E-2</v>
      </c>
      <c r="X307" s="95">
        <f>IF($D$3="Calories",N307,"")</f>
        <v>130</v>
      </c>
      <c r="Y307" s="95">
        <f>IF($F$3="Grams",O307,IF($F$3="% Calories",P307,""))</f>
        <v>4</v>
      </c>
      <c r="Z307" s="95" t="str">
        <f>IF($G$3="Grams",K307,"")</f>
        <v/>
      </c>
      <c r="AA307" s="95">
        <f>IF($H$3="Grams",Q307,IF($H$3="% Calories",R307,""))</f>
        <v>0</v>
      </c>
      <c r="AB307" s="95" t="str">
        <f>IF($I$3="Milligrams",T307,"")</f>
        <v/>
      </c>
      <c r="AC307" s="95">
        <f>IF($E$3="Grams",U307, IF($E$3="% Calories", V307, IF($E$3="% Weight",W307, "")))</f>
        <v>1</v>
      </c>
      <c r="AD307" s="101">
        <v>1</v>
      </c>
      <c r="AE307" s="66"/>
      <c r="AF307" s="66"/>
    </row>
    <row r="308" spans="1:32">
      <c r="A308" s="87" t="str">
        <f>IF(AND((AC308&lt;=$E$4),(AB308&lt;=$I$4),(AA308&lt;=$H$4),(Z308&lt;=$G$4),(Y308&lt;=$F$4),(X308&lt;=$D$4)),"Compliant","Non-Compliant")</f>
        <v>Compliant</v>
      </c>
      <c r="B308" s="97" t="s">
        <v>386</v>
      </c>
      <c r="C308" s="97" t="s">
        <v>389</v>
      </c>
      <c r="D308" s="98">
        <v>0.5</v>
      </c>
      <c r="E308" s="99">
        <v>14</v>
      </c>
      <c r="F308" s="89">
        <v>1</v>
      </c>
      <c r="G308" s="99">
        <v>70</v>
      </c>
      <c r="H308" s="99">
        <v>3</v>
      </c>
      <c r="I308" s="99">
        <v>25</v>
      </c>
      <c r="J308" s="99">
        <v>0</v>
      </c>
      <c r="K308" s="99">
        <v>0</v>
      </c>
      <c r="L308" s="99">
        <v>105</v>
      </c>
      <c r="M308" s="99">
        <v>0</v>
      </c>
      <c r="N308" s="90">
        <f>F308*G308</f>
        <v>70</v>
      </c>
      <c r="O308" s="90">
        <f>F308*H308</f>
        <v>3</v>
      </c>
      <c r="P308" s="91">
        <f>(I308*F308)/N308</f>
        <v>0.35714285714285715</v>
      </c>
      <c r="Q308" s="92">
        <f>F308*J308</f>
        <v>0</v>
      </c>
      <c r="R308" s="91">
        <f>(Q308*9)/N308</f>
        <v>0</v>
      </c>
      <c r="S308" s="92">
        <f>F308*K308</f>
        <v>0</v>
      </c>
      <c r="T308" s="90">
        <f>L308*F308</f>
        <v>105</v>
      </c>
      <c r="U308" s="90">
        <f>M308*F308</f>
        <v>0</v>
      </c>
      <c r="V308" s="93">
        <f>(U308*4)/N308</f>
        <v>0</v>
      </c>
      <c r="W308" s="94">
        <f>U308/E308</f>
        <v>0</v>
      </c>
      <c r="X308" s="95">
        <f>IF($D$3="Calories",N308,"")</f>
        <v>70</v>
      </c>
      <c r="Y308" s="95">
        <f>IF($F$3="Grams",O308,IF($F$3="% Calories",P308,""))</f>
        <v>3</v>
      </c>
      <c r="Z308" s="95" t="str">
        <f>IF($G$3="Grams",K308,"")</f>
        <v/>
      </c>
      <c r="AA308" s="95">
        <f>IF($H$3="Grams",Q308,IF($H$3="% Calories",R308,""))</f>
        <v>0</v>
      </c>
      <c r="AB308" s="95" t="str">
        <f>IF($I$3="Milligrams",T308,"")</f>
        <v/>
      </c>
      <c r="AC308" s="95">
        <f>IF($E$3="Grams",U308, IF($E$3="% Calories", V308, IF($E$3="% Weight",W308, "")))</f>
        <v>0</v>
      </c>
      <c r="AD308" s="101">
        <v>1</v>
      </c>
      <c r="AE308" s="66"/>
      <c r="AF308" s="66"/>
    </row>
    <row r="309" spans="1:32">
      <c r="A309" s="87" t="str">
        <f>IF(AND((AC309&lt;=$E$4),(AB309&lt;=$I$4),(AA309&lt;=$H$4),(Z309&lt;=$G$4),(Y309&lt;=$F$4),(X309&lt;=$D$4)),"Compliant","Non-Compliant")</f>
        <v>Compliant</v>
      </c>
      <c r="B309" s="97" t="s">
        <v>386</v>
      </c>
      <c r="C309" s="97" t="s">
        <v>390</v>
      </c>
      <c r="D309" s="98">
        <v>0.3</v>
      </c>
      <c r="E309" s="100">
        <v>8.5</v>
      </c>
      <c r="F309" s="89">
        <v>1</v>
      </c>
      <c r="G309" s="99">
        <v>35</v>
      </c>
      <c r="H309" s="99">
        <v>1</v>
      </c>
      <c r="I309" s="99">
        <v>10</v>
      </c>
      <c r="J309" s="99">
        <v>0</v>
      </c>
      <c r="K309" s="99">
        <v>0</v>
      </c>
      <c r="L309" s="99">
        <v>65</v>
      </c>
      <c r="M309" s="99">
        <v>0</v>
      </c>
      <c r="N309" s="90">
        <f>F309*G309</f>
        <v>35</v>
      </c>
      <c r="O309" s="90">
        <f>F309*H309</f>
        <v>1</v>
      </c>
      <c r="P309" s="91">
        <f>(I309*F309)/N309</f>
        <v>0.2857142857142857</v>
      </c>
      <c r="Q309" s="92">
        <f>F309*J309</f>
        <v>0</v>
      </c>
      <c r="R309" s="91">
        <f>(Q309*9)/N309</f>
        <v>0</v>
      </c>
      <c r="S309" s="92">
        <f>F309*K309</f>
        <v>0</v>
      </c>
      <c r="T309" s="90">
        <f>L309*F309</f>
        <v>65</v>
      </c>
      <c r="U309" s="90">
        <f>M309*F309</f>
        <v>0</v>
      </c>
      <c r="V309" s="93">
        <f>(U309*4)/N309</f>
        <v>0</v>
      </c>
      <c r="W309" s="94">
        <f>U309/E309</f>
        <v>0</v>
      </c>
      <c r="X309" s="95">
        <f>IF($D$3="Calories",N309,"")</f>
        <v>35</v>
      </c>
      <c r="Y309" s="95">
        <f>IF($F$3="Grams",O309,IF($F$3="% Calories",P309,""))</f>
        <v>1</v>
      </c>
      <c r="Z309" s="95" t="str">
        <f>IF($G$3="Grams",K309,"")</f>
        <v/>
      </c>
      <c r="AA309" s="95">
        <f>IF($H$3="Grams",Q309,IF($H$3="% Calories",R309,""))</f>
        <v>0</v>
      </c>
      <c r="AB309" s="95" t="str">
        <f>IF($I$3="Milligrams",T309,"")</f>
        <v/>
      </c>
      <c r="AC309" s="95">
        <f>IF($E$3="Grams",U309, IF($E$3="% Calories", V309, IF($E$3="% Weight",W309, "")))</f>
        <v>0</v>
      </c>
      <c r="AD309" s="101">
        <v>1</v>
      </c>
      <c r="AE309" s="66"/>
      <c r="AF309" s="66"/>
    </row>
    <row r="310" spans="1:32">
      <c r="A310" s="87" t="str">
        <f>IF(AND((AC310&lt;=$E$4),(AB310&lt;=$I$4),(AA310&lt;=$H$4),(Z310&lt;=$G$4),(Y310&lt;=$F$4),(X310&lt;=$D$4)),"Compliant","Non-Compliant")</f>
        <v>Compliant</v>
      </c>
      <c r="B310" s="97" t="s">
        <v>386</v>
      </c>
      <c r="C310" s="97" t="s">
        <v>391</v>
      </c>
      <c r="D310" s="98">
        <v>0.5</v>
      </c>
      <c r="E310" s="99">
        <v>14</v>
      </c>
      <c r="F310" s="89">
        <v>1</v>
      </c>
      <c r="G310" s="99">
        <v>60</v>
      </c>
      <c r="H310" s="99">
        <v>3</v>
      </c>
      <c r="I310" s="99">
        <v>25</v>
      </c>
      <c r="J310" s="99">
        <v>0</v>
      </c>
      <c r="K310" s="99">
        <v>0</v>
      </c>
      <c r="L310" s="99">
        <v>110</v>
      </c>
      <c r="M310" s="99">
        <v>0</v>
      </c>
      <c r="N310" s="90">
        <f>F310*G310</f>
        <v>60</v>
      </c>
      <c r="O310" s="90">
        <f>F310*H310</f>
        <v>3</v>
      </c>
      <c r="P310" s="91">
        <f>(I310*F310)/N310</f>
        <v>0.41666666666666669</v>
      </c>
      <c r="Q310" s="92">
        <f>F310*J310</f>
        <v>0</v>
      </c>
      <c r="R310" s="91">
        <f>(Q310*9)/N310</f>
        <v>0</v>
      </c>
      <c r="S310" s="92">
        <f>F310*K310</f>
        <v>0</v>
      </c>
      <c r="T310" s="90">
        <f>L310*F310</f>
        <v>110</v>
      </c>
      <c r="U310" s="90">
        <f>M310*F310</f>
        <v>0</v>
      </c>
      <c r="V310" s="93">
        <f>(U310*4)/N310</f>
        <v>0</v>
      </c>
      <c r="W310" s="94">
        <f>U310/E310</f>
        <v>0</v>
      </c>
      <c r="X310" s="95">
        <f>IF($D$3="Calories",N310,"")</f>
        <v>60</v>
      </c>
      <c r="Y310" s="95">
        <f>IF($F$3="Grams",O310,IF($F$3="% Calories",P310,""))</f>
        <v>3</v>
      </c>
      <c r="Z310" s="95" t="str">
        <f>IF($G$3="Grams",K310,"")</f>
        <v/>
      </c>
      <c r="AA310" s="95">
        <f>IF($H$3="Grams",Q310,IF($H$3="% Calories",R310,""))</f>
        <v>0</v>
      </c>
      <c r="AB310" s="95" t="str">
        <f>IF($I$3="Milligrams",T310,"")</f>
        <v/>
      </c>
      <c r="AC310" s="95">
        <f>IF($E$3="Grams",U310, IF($E$3="% Calories", V310, IF($E$3="% Weight",W310, "")))</f>
        <v>0</v>
      </c>
      <c r="AD310" s="101">
        <v>1</v>
      </c>
      <c r="AE310" s="66"/>
      <c r="AF310" s="66"/>
    </row>
    <row r="311" spans="1:32" hidden="1">
      <c r="A311" s="87" t="str">
        <f>IF(AND((AC311&lt;=$E$4),(AB311&lt;=$I$4),(AA311&lt;=$H$4),(Z311&lt;=$G$4),(Y311&lt;=$F$4),(X311&lt;=$D$4)),"Compliant","Non-Compliant")</f>
        <v>Non-Compliant</v>
      </c>
      <c r="B311" s="97" t="s">
        <v>386</v>
      </c>
      <c r="C311" s="97" t="s">
        <v>392</v>
      </c>
      <c r="D311" s="98">
        <v>0.7</v>
      </c>
      <c r="E311" s="99">
        <v>20</v>
      </c>
      <c r="F311" s="89">
        <v>1</v>
      </c>
      <c r="G311" s="99">
        <v>110</v>
      </c>
      <c r="H311" s="99">
        <v>8</v>
      </c>
      <c r="I311" s="99">
        <v>70</v>
      </c>
      <c r="J311" s="99">
        <v>1</v>
      </c>
      <c r="K311" s="99">
        <v>0</v>
      </c>
      <c r="L311" s="99">
        <v>120</v>
      </c>
      <c r="M311" s="99">
        <v>0</v>
      </c>
      <c r="N311" s="90">
        <f>F311*G311</f>
        <v>110</v>
      </c>
      <c r="O311" s="90">
        <f>F311*H311</f>
        <v>8</v>
      </c>
      <c r="P311" s="91">
        <f>(I311*F311)/N311</f>
        <v>0.63636363636363635</v>
      </c>
      <c r="Q311" s="92">
        <f>F311*J311</f>
        <v>1</v>
      </c>
      <c r="R311" s="91">
        <f>(Q311*9)/N311</f>
        <v>8.1818181818181818E-2</v>
      </c>
      <c r="S311" s="92">
        <f>F311*K311</f>
        <v>0</v>
      </c>
      <c r="T311" s="90">
        <f>L311*F311</f>
        <v>120</v>
      </c>
      <c r="U311" s="90">
        <f>M311*F311</f>
        <v>0</v>
      </c>
      <c r="V311" s="93">
        <f>(U311*4)/N311</f>
        <v>0</v>
      </c>
      <c r="W311" s="94">
        <f>U311/E311</f>
        <v>0</v>
      </c>
      <c r="X311" s="95">
        <f>IF($D$3="Calories",N311,"")</f>
        <v>110</v>
      </c>
      <c r="Y311" s="95">
        <f>IF($F$3="Grams",O311,IF($F$3="% Calories",P311,""))</f>
        <v>8</v>
      </c>
      <c r="Z311" s="95" t="str">
        <f>IF($G$3="Grams",K311,"")</f>
        <v/>
      </c>
      <c r="AA311" s="95">
        <f>IF($H$3="Grams",Q311,IF($H$3="% Calories",R311,""))</f>
        <v>1</v>
      </c>
      <c r="AB311" s="95" t="str">
        <f>IF($I$3="Milligrams",T311,"")</f>
        <v/>
      </c>
      <c r="AC311" s="95">
        <f>IF($E$3="Grams",U311, IF($E$3="% Calories", V311, IF($E$3="% Weight",W311, "")))</f>
        <v>0</v>
      </c>
      <c r="AD311" s="101">
        <v>1</v>
      </c>
      <c r="AE311" s="66"/>
      <c r="AF311" s="66"/>
    </row>
    <row r="312" spans="1:32">
      <c r="A312" s="87" t="str">
        <f>IF(AND((AC312&lt;=$E$4),(AB312&lt;=$I$4),(AA312&lt;=$H$4),(Z312&lt;=$G$4),(Y312&lt;=$F$4),(X312&lt;=$D$4)),"Compliant","Non-Compliant")</f>
        <v>Compliant</v>
      </c>
      <c r="B312" s="97" t="s">
        <v>386</v>
      </c>
      <c r="C312" s="97" t="s">
        <v>393</v>
      </c>
      <c r="D312" s="98">
        <v>1</v>
      </c>
      <c r="E312" s="99">
        <v>28</v>
      </c>
      <c r="F312" s="89">
        <v>1</v>
      </c>
      <c r="G312" s="99">
        <v>130</v>
      </c>
      <c r="H312" s="99">
        <v>5</v>
      </c>
      <c r="I312" s="99">
        <v>45</v>
      </c>
      <c r="J312" s="99">
        <v>0</v>
      </c>
      <c r="K312" s="99">
        <v>0</v>
      </c>
      <c r="L312" s="99">
        <v>130</v>
      </c>
      <c r="M312" s="99">
        <v>6</v>
      </c>
      <c r="N312" s="90">
        <f>F312*G312</f>
        <v>130</v>
      </c>
      <c r="O312" s="90">
        <f>F312*H312</f>
        <v>5</v>
      </c>
      <c r="P312" s="91">
        <f>(I312*F312)/N312</f>
        <v>0.34615384615384615</v>
      </c>
      <c r="Q312" s="92">
        <f>F312*J312</f>
        <v>0</v>
      </c>
      <c r="R312" s="91">
        <f>(Q312*9)/N312</f>
        <v>0</v>
      </c>
      <c r="S312" s="92">
        <f>F312*K312</f>
        <v>0</v>
      </c>
      <c r="T312" s="90">
        <f>L312*F312</f>
        <v>130</v>
      </c>
      <c r="U312" s="90">
        <f>M312*F312</f>
        <v>6</v>
      </c>
      <c r="V312" s="93">
        <f>(U312*4)/N312</f>
        <v>0.18461538461538463</v>
      </c>
      <c r="W312" s="94">
        <f>U312/E312</f>
        <v>0.21428571428571427</v>
      </c>
      <c r="X312" s="95">
        <f>IF($D$3="Calories",N312,"")</f>
        <v>130</v>
      </c>
      <c r="Y312" s="95">
        <f>IF($F$3="Grams",O312,IF($F$3="% Calories",P312,""))</f>
        <v>5</v>
      </c>
      <c r="Z312" s="95" t="str">
        <f>IF($G$3="Grams",K312,"")</f>
        <v/>
      </c>
      <c r="AA312" s="95">
        <f>IF($H$3="Grams",Q312,IF($H$3="% Calories",R312,""))</f>
        <v>0</v>
      </c>
      <c r="AB312" s="95" t="str">
        <f>IF($I$3="Milligrams",T312,"")</f>
        <v/>
      </c>
      <c r="AC312" s="95">
        <f>IF($E$3="Grams",U312, IF($E$3="% Calories", V312, IF($E$3="% Weight",W312, "")))</f>
        <v>6</v>
      </c>
      <c r="AD312" s="101">
        <v>1</v>
      </c>
      <c r="AE312" s="66"/>
      <c r="AF312" s="66"/>
    </row>
    <row r="313" spans="1:32" hidden="1">
      <c r="A313" s="87" t="str">
        <f>IF(AND((AC313&lt;=$E$4),(AB313&lt;=$I$4),(AA313&lt;=$H$4),(Z313&lt;=$G$4),(Y313&lt;=$F$4),(X313&lt;=$D$4)),"Compliant","Non-Compliant")</f>
        <v>Non-Compliant</v>
      </c>
      <c r="B313" s="97" t="s">
        <v>394</v>
      </c>
      <c r="C313" s="97" t="s">
        <v>395</v>
      </c>
      <c r="D313" s="98">
        <v>2.29</v>
      </c>
      <c r="E313" s="99">
        <v>64</v>
      </c>
      <c r="F313" s="89">
        <v>1</v>
      </c>
      <c r="G313" s="99">
        <v>220</v>
      </c>
      <c r="H313" s="100">
        <v>2.5</v>
      </c>
      <c r="I313" s="99">
        <v>50</v>
      </c>
      <c r="J313" s="99">
        <v>0</v>
      </c>
      <c r="K313" s="99">
        <v>0</v>
      </c>
      <c r="L313" s="99">
        <v>170</v>
      </c>
      <c r="M313" s="99">
        <v>13</v>
      </c>
      <c r="N313" s="90">
        <f>F313*G313</f>
        <v>220</v>
      </c>
      <c r="O313" s="90">
        <f>F313*H313</f>
        <v>2.5</v>
      </c>
      <c r="P313" s="91">
        <f>(I313*F313)/N313</f>
        <v>0.22727272727272727</v>
      </c>
      <c r="Q313" s="92">
        <f>F313*J313</f>
        <v>0</v>
      </c>
      <c r="R313" s="91">
        <f>(Q313*9)/N313</f>
        <v>0</v>
      </c>
      <c r="S313" s="92">
        <f>F313*K313</f>
        <v>0</v>
      </c>
      <c r="T313" s="90">
        <f>L313*F313</f>
        <v>170</v>
      </c>
      <c r="U313" s="90">
        <f>M313*F313</f>
        <v>13</v>
      </c>
      <c r="V313" s="93">
        <f>(U313*4)/N313</f>
        <v>0.23636363636363636</v>
      </c>
      <c r="W313" s="94">
        <f>U313/E313</f>
        <v>0.203125</v>
      </c>
      <c r="X313" s="95">
        <f>IF($D$3="Calories",N313,"")</f>
        <v>220</v>
      </c>
      <c r="Y313" s="95">
        <f>IF($F$3="Grams",O313,IF($F$3="% Calories",P313,""))</f>
        <v>2.5</v>
      </c>
      <c r="Z313" s="95" t="str">
        <f>IF($G$3="Grams",K313,"")</f>
        <v/>
      </c>
      <c r="AA313" s="95">
        <f>IF($H$3="Grams",Q313,IF($H$3="% Calories",R313,""))</f>
        <v>0</v>
      </c>
      <c r="AB313" s="95" t="str">
        <f>IF($I$3="Milligrams",T313,"")</f>
        <v/>
      </c>
      <c r="AC313" s="95">
        <f>IF($E$3="Grams",U313, IF($E$3="% Calories", V313, IF($E$3="% Weight",W313, "")))</f>
        <v>13</v>
      </c>
      <c r="AD313" s="101">
        <v>1</v>
      </c>
      <c r="AE313" s="66"/>
      <c r="AF313" s="66"/>
    </row>
    <row r="314" spans="1:32" hidden="1">
      <c r="A314" s="87" t="str">
        <f>IF(AND((AC314&lt;=$E$4),(AB314&lt;=$I$4),(AA314&lt;=$H$4),(Z314&lt;=$G$4),(Y314&lt;=$F$4),(X314&lt;=$D$4)),"Compliant","Non-Compliant")</f>
        <v>Non-Compliant</v>
      </c>
      <c r="B314" s="97" t="s">
        <v>394</v>
      </c>
      <c r="C314" s="97" t="s">
        <v>396</v>
      </c>
      <c r="D314" s="98">
        <v>2.29</v>
      </c>
      <c r="E314" s="99">
        <v>64</v>
      </c>
      <c r="F314" s="89">
        <v>1</v>
      </c>
      <c r="G314" s="99">
        <v>220</v>
      </c>
      <c r="H314" s="100">
        <v>2.5</v>
      </c>
      <c r="I314" s="99">
        <v>50</v>
      </c>
      <c r="J314" s="99">
        <v>0</v>
      </c>
      <c r="K314" s="99">
        <v>0</v>
      </c>
      <c r="L314" s="99">
        <v>170</v>
      </c>
      <c r="M314" s="99">
        <v>13</v>
      </c>
      <c r="N314" s="90">
        <f>F314*G314</f>
        <v>220</v>
      </c>
      <c r="O314" s="90">
        <f>F314*H314</f>
        <v>2.5</v>
      </c>
      <c r="P314" s="91">
        <f>(I314*F314)/N314</f>
        <v>0.22727272727272727</v>
      </c>
      <c r="Q314" s="92">
        <f>F314*J314</f>
        <v>0</v>
      </c>
      <c r="R314" s="91">
        <f>(Q314*9)/N314</f>
        <v>0</v>
      </c>
      <c r="S314" s="92">
        <f>F314*K314</f>
        <v>0</v>
      </c>
      <c r="T314" s="90">
        <f>L314*F314</f>
        <v>170</v>
      </c>
      <c r="U314" s="90">
        <f>M314*F314</f>
        <v>13</v>
      </c>
      <c r="V314" s="93">
        <f>(U314*4)/N314</f>
        <v>0.23636363636363636</v>
      </c>
      <c r="W314" s="94">
        <f>U314/E314</f>
        <v>0.203125</v>
      </c>
      <c r="X314" s="95">
        <f>IF($D$3="Calories",N314,"")</f>
        <v>220</v>
      </c>
      <c r="Y314" s="95">
        <f>IF($F$3="Grams",O314,IF($F$3="% Calories",P314,""))</f>
        <v>2.5</v>
      </c>
      <c r="Z314" s="95" t="str">
        <f>IF($G$3="Grams",K314,"")</f>
        <v/>
      </c>
      <c r="AA314" s="95">
        <f>IF($H$3="Grams",Q314,IF($H$3="% Calories",R314,""))</f>
        <v>0</v>
      </c>
      <c r="AB314" s="95" t="str">
        <f>IF($I$3="Milligrams",T314,"")</f>
        <v/>
      </c>
      <c r="AC314" s="95">
        <f>IF($E$3="Grams",U314, IF($E$3="% Calories", V314, IF($E$3="% Weight",W314, "")))</f>
        <v>13</v>
      </c>
      <c r="AD314" s="101">
        <v>1</v>
      </c>
      <c r="AE314" s="66"/>
      <c r="AF314" s="66"/>
    </row>
    <row r="315" spans="1:32" hidden="1">
      <c r="A315" s="87" t="str">
        <f>IF(AND((AC315&lt;=$E$4),(AB315&lt;=$I$4),(AA315&lt;=$H$4),(Z315&lt;=$G$4),(Y315&lt;=$F$4),(X315&lt;=$D$4)),"Compliant","Non-Compliant")</f>
        <v>Non-Compliant</v>
      </c>
      <c r="B315" s="88" t="s">
        <v>397</v>
      </c>
      <c r="C315" s="88" t="s">
        <v>398</v>
      </c>
      <c r="D315" s="88">
        <v>1.0900000000000001</v>
      </c>
      <c r="E315" s="88">
        <v>31</v>
      </c>
      <c r="F315" s="89">
        <v>1</v>
      </c>
      <c r="G315" s="88">
        <v>140</v>
      </c>
      <c r="H315" s="88">
        <v>6</v>
      </c>
      <c r="I315" s="88">
        <v>50</v>
      </c>
      <c r="J315" s="88">
        <v>4</v>
      </c>
      <c r="K315" s="88">
        <v>0</v>
      </c>
      <c r="L315" s="88">
        <v>80</v>
      </c>
      <c r="M315" s="88">
        <v>12</v>
      </c>
      <c r="N315" s="90">
        <f>F315*G315</f>
        <v>140</v>
      </c>
      <c r="O315" s="90">
        <f>F315*H315</f>
        <v>6</v>
      </c>
      <c r="P315" s="91">
        <f>(I315*F315)/N315</f>
        <v>0.35714285714285715</v>
      </c>
      <c r="Q315" s="92">
        <f>F315*J315</f>
        <v>4</v>
      </c>
      <c r="R315" s="91">
        <f>(Q315*9)/N315</f>
        <v>0.25714285714285712</v>
      </c>
      <c r="S315" s="92">
        <f>F315*K315</f>
        <v>0</v>
      </c>
      <c r="T315" s="90">
        <f>L315*F315</f>
        <v>80</v>
      </c>
      <c r="U315" s="90">
        <f>M315*F315</f>
        <v>12</v>
      </c>
      <c r="V315" s="93">
        <f>(U315*4)/N315</f>
        <v>0.34285714285714286</v>
      </c>
      <c r="W315" s="94">
        <f>U315/E315</f>
        <v>0.38709677419354838</v>
      </c>
      <c r="X315" s="95">
        <f>IF($D$3="Calories",N315,"")</f>
        <v>140</v>
      </c>
      <c r="Y315" s="95">
        <f>IF($F$3="Grams",O315,IF($F$3="% Calories",P315,""))</f>
        <v>6</v>
      </c>
      <c r="Z315" s="95" t="str">
        <f>IF($G$3="Grams",K315,"")</f>
        <v/>
      </c>
      <c r="AA315" s="95">
        <f>IF($H$3="Grams",Q315,IF($H$3="% Calories",R315,""))</f>
        <v>4</v>
      </c>
      <c r="AB315" s="95" t="str">
        <f>IF($I$3="Milligrams",T315,"")</f>
        <v/>
      </c>
      <c r="AC315" s="95">
        <f>IF($E$3="Grams",U315, IF($E$3="% Calories", V315, IF($E$3="% Weight",W315, "")))</f>
        <v>12</v>
      </c>
      <c r="AD315" s="96">
        <v>1</v>
      </c>
      <c r="AE315" s="66"/>
      <c r="AF315" s="66"/>
    </row>
    <row r="316" spans="1:32">
      <c r="A316" s="87" t="str">
        <f>IF(AND((AC316&lt;=$E$4),(AB316&lt;=$I$4),(AA316&lt;=$H$4),(Z316&lt;=$G$4),(Y316&lt;=$F$4),(X316&lt;=$D$4)),"Compliant","Non-Compliant")</f>
        <v>Compliant</v>
      </c>
      <c r="B316" s="88" t="s">
        <v>397</v>
      </c>
      <c r="C316" s="88" t="s">
        <v>399</v>
      </c>
      <c r="D316" s="88">
        <v>0.84</v>
      </c>
      <c r="E316" s="88">
        <v>24</v>
      </c>
      <c r="F316" s="89">
        <v>1</v>
      </c>
      <c r="G316" s="88">
        <v>90</v>
      </c>
      <c r="H316" s="88">
        <v>2</v>
      </c>
      <c r="I316" s="88">
        <v>20</v>
      </c>
      <c r="J316" s="88">
        <v>0.5</v>
      </c>
      <c r="K316" s="88">
        <v>0</v>
      </c>
      <c r="L316" s="88">
        <v>80</v>
      </c>
      <c r="M316" s="88">
        <v>7</v>
      </c>
      <c r="N316" s="90">
        <f>F316*G316</f>
        <v>90</v>
      </c>
      <c r="O316" s="90">
        <f>F316*H316</f>
        <v>2</v>
      </c>
      <c r="P316" s="91">
        <f>(I316*F316)/N316</f>
        <v>0.22222222222222221</v>
      </c>
      <c r="Q316" s="92">
        <f>F316*J316</f>
        <v>0.5</v>
      </c>
      <c r="R316" s="91">
        <f>(Q316*9)/N316</f>
        <v>0.05</v>
      </c>
      <c r="S316" s="92">
        <f>F316*K316</f>
        <v>0</v>
      </c>
      <c r="T316" s="90">
        <f>L316*F316</f>
        <v>80</v>
      </c>
      <c r="U316" s="90">
        <f>M316*F316</f>
        <v>7</v>
      </c>
      <c r="V316" s="93">
        <f>(U316*4)/N316</f>
        <v>0.31111111111111112</v>
      </c>
      <c r="W316" s="94">
        <f>U316/E316</f>
        <v>0.29166666666666669</v>
      </c>
      <c r="X316" s="95">
        <f>IF($D$3="Calories",N316,"")</f>
        <v>90</v>
      </c>
      <c r="Y316" s="95">
        <f>IF($F$3="Grams",O316,IF($F$3="% Calories",P316,""))</f>
        <v>2</v>
      </c>
      <c r="Z316" s="95" t="str">
        <f>IF($G$3="Grams",K316,"")</f>
        <v/>
      </c>
      <c r="AA316" s="95">
        <f>IF($H$3="Grams",Q316,IF($H$3="% Calories",R316,""))</f>
        <v>0.5</v>
      </c>
      <c r="AB316" s="95" t="str">
        <f>IF($I$3="Milligrams",T316,"")</f>
        <v/>
      </c>
      <c r="AC316" s="95">
        <f>IF($E$3="Grams",U316, IF($E$3="% Calories", V316, IF($E$3="% Weight",W316, "")))</f>
        <v>7</v>
      </c>
      <c r="AD316" s="96">
        <v>1</v>
      </c>
      <c r="AE316" s="66"/>
      <c r="AF316" s="66"/>
    </row>
    <row r="317" spans="1:32">
      <c r="A317" s="87" t="str">
        <f>IF(AND((AC317&lt;=$E$4),(AB317&lt;=$I$4),(AA317&lt;=$H$4),(Z317&lt;=$G$4),(Y317&lt;=$F$4),(X317&lt;=$D$4)),"Compliant","Non-Compliant")</f>
        <v>Compliant</v>
      </c>
      <c r="B317" s="88" t="s">
        <v>397</v>
      </c>
      <c r="C317" s="88" t="s">
        <v>400</v>
      </c>
      <c r="D317" s="88">
        <v>0.84</v>
      </c>
      <c r="E317" s="88">
        <v>24</v>
      </c>
      <c r="F317" s="89">
        <v>1</v>
      </c>
      <c r="G317" s="88">
        <v>100</v>
      </c>
      <c r="H317" s="88">
        <v>3</v>
      </c>
      <c r="I317" s="88">
        <v>25</v>
      </c>
      <c r="J317" s="88">
        <v>1</v>
      </c>
      <c r="K317" s="88">
        <v>0</v>
      </c>
      <c r="L317" s="88">
        <v>96</v>
      </c>
      <c r="M317" s="88">
        <v>7</v>
      </c>
      <c r="N317" s="90">
        <f>F317*G317</f>
        <v>100</v>
      </c>
      <c r="O317" s="90">
        <f>F317*H317</f>
        <v>3</v>
      </c>
      <c r="P317" s="91">
        <f>(I317*F317)/N317</f>
        <v>0.25</v>
      </c>
      <c r="Q317" s="92">
        <f>F317*J317</f>
        <v>1</v>
      </c>
      <c r="R317" s="91">
        <f>(Q317*9)/N317</f>
        <v>0.09</v>
      </c>
      <c r="S317" s="92">
        <f>F317*K317</f>
        <v>0</v>
      </c>
      <c r="T317" s="90">
        <f>L317*F317</f>
        <v>96</v>
      </c>
      <c r="U317" s="90">
        <f>M317*F317</f>
        <v>7</v>
      </c>
      <c r="V317" s="93">
        <f>(U317*4)/N317</f>
        <v>0.28000000000000003</v>
      </c>
      <c r="W317" s="94">
        <f>U317/E317</f>
        <v>0.29166666666666669</v>
      </c>
      <c r="X317" s="95">
        <f>IF($D$3="Calories",N317,"")</f>
        <v>100</v>
      </c>
      <c r="Y317" s="95">
        <f>IF($F$3="Grams",O317,IF($F$3="% Calories",P317,""))</f>
        <v>3</v>
      </c>
      <c r="Z317" s="95" t="str">
        <f>IF($G$3="Grams",K317,"")</f>
        <v/>
      </c>
      <c r="AA317" s="95">
        <f>IF($H$3="Grams",Q317,IF($H$3="% Calories",R317,""))</f>
        <v>1</v>
      </c>
      <c r="AB317" s="95" t="str">
        <f>IF($I$3="Milligrams",T317,"")</f>
        <v/>
      </c>
      <c r="AC317" s="95">
        <f>IF($E$3="Grams",U317, IF($E$3="% Calories", V317, IF($E$3="% Weight",W317, "")))</f>
        <v>7</v>
      </c>
      <c r="AD317" s="96">
        <v>1</v>
      </c>
      <c r="AE317" s="66"/>
      <c r="AF317" s="66"/>
    </row>
    <row r="318" spans="1:32">
      <c r="A318" s="87" t="str">
        <f>IF(AND((AC318&lt;=$E$4),(AB318&lt;=$I$4),(AA318&lt;=$H$4),(Z318&lt;=$G$4),(Y318&lt;=$F$4),(X318&lt;=$D$4)),"Compliant","Non-Compliant")</f>
        <v>Compliant</v>
      </c>
      <c r="B318" s="97" t="s">
        <v>401</v>
      </c>
      <c r="C318" s="97" t="s">
        <v>402</v>
      </c>
      <c r="D318" s="98">
        <v>1</v>
      </c>
      <c r="E318" s="99">
        <v>28</v>
      </c>
      <c r="F318" s="89">
        <v>1</v>
      </c>
      <c r="G318" s="99">
        <v>130</v>
      </c>
      <c r="H318" s="99">
        <v>5</v>
      </c>
      <c r="I318" s="99">
        <v>45</v>
      </c>
      <c r="J318" s="99">
        <v>1</v>
      </c>
      <c r="K318" s="99">
        <v>0</v>
      </c>
      <c r="L318" s="99">
        <v>150</v>
      </c>
      <c r="M318" s="99">
        <v>0</v>
      </c>
      <c r="N318" s="90">
        <f>F318*G318</f>
        <v>130</v>
      </c>
      <c r="O318" s="90">
        <f>F318*H318</f>
        <v>5</v>
      </c>
      <c r="P318" s="91">
        <f>(I318*F318)/N318</f>
        <v>0.34615384615384615</v>
      </c>
      <c r="Q318" s="92">
        <f>F318*J318</f>
        <v>1</v>
      </c>
      <c r="R318" s="91">
        <f>(Q318*9)/N318</f>
        <v>6.9230769230769235E-2</v>
      </c>
      <c r="S318" s="92">
        <f>F318*K318</f>
        <v>0</v>
      </c>
      <c r="T318" s="90">
        <f>L318*F318</f>
        <v>150</v>
      </c>
      <c r="U318" s="90">
        <f>M318*F318</f>
        <v>0</v>
      </c>
      <c r="V318" s="93">
        <f>(U318*4)/N318</f>
        <v>0</v>
      </c>
      <c r="W318" s="94">
        <f>U318/E318</f>
        <v>0</v>
      </c>
      <c r="X318" s="95">
        <f>IF($D$3="Calories",N318,"")</f>
        <v>130</v>
      </c>
      <c r="Y318" s="95">
        <f>IF($F$3="Grams",O318,IF($F$3="% Calories",P318,""))</f>
        <v>5</v>
      </c>
      <c r="Z318" s="95" t="str">
        <f>IF($G$3="Grams",K318,"")</f>
        <v/>
      </c>
      <c r="AA318" s="95">
        <f>IF($H$3="Grams",Q318,IF($H$3="% Calories",R318,""))</f>
        <v>1</v>
      </c>
      <c r="AB318" s="95" t="str">
        <f>IF($I$3="Milligrams",T318,"")</f>
        <v/>
      </c>
      <c r="AC318" s="95">
        <f>IF($E$3="Grams",U318, IF($E$3="% Calories", V318, IF($E$3="% Weight",W318, "")))</f>
        <v>0</v>
      </c>
      <c r="AD318" s="101">
        <v>1</v>
      </c>
      <c r="AE318" s="66"/>
      <c r="AF318" s="66"/>
    </row>
    <row r="319" spans="1:32">
      <c r="A319" s="87" t="str">
        <f>IF(AND((AC319&lt;=$E$4),(AB319&lt;=$I$4),(AA319&lt;=$H$4),(Z319&lt;=$G$4),(Y319&lt;=$F$4),(X319&lt;=$D$4)),"Compliant","Non-Compliant")</f>
        <v>Compliant</v>
      </c>
      <c r="B319" s="88" t="s">
        <v>403</v>
      </c>
      <c r="C319" s="88" t="s">
        <v>404</v>
      </c>
      <c r="D319" s="88">
        <v>1</v>
      </c>
      <c r="E319" s="88">
        <v>28</v>
      </c>
      <c r="F319" s="89">
        <v>1</v>
      </c>
      <c r="G319" s="88">
        <v>130</v>
      </c>
      <c r="H319" s="88">
        <v>7</v>
      </c>
      <c r="I319" s="88">
        <v>60</v>
      </c>
      <c r="J319" s="88">
        <v>1</v>
      </c>
      <c r="K319" s="88">
        <v>0</v>
      </c>
      <c r="L319" s="88">
        <v>250</v>
      </c>
      <c r="M319" s="88">
        <v>1</v>
      </c>
      <c r="N319" s="90">
        <f>F319*G319</f>
        <v>130</v>
      </c>
      <c r="O319" s="90">
        <f>F319*H319</f>
        <v>7</v>
      </c>
      <c r="P319" s="91">
        <f>(I319*F319)/N319</f>
        <v>0.46153846153846156</v>
      </c>
      <c r="Q319" s="92">
        <f>F319*J319</f>
        <v>1</v>
      </c>
      <c r="R319" s="91">
        <f>(Q319*9)/N319</f>
        <v>6.9230769230769235E-2</v>
      </c>
      <c r="S319" s="92">
        <f>F319*K319</f>
        <v>0</v>
      </c>
      <c r="T319" s="90">
        <f>L319*F319</f>
        <v>250</v>
      </c>
      <c r="U319" s="90">
        <f>M319*F319</f>
        <v>1</v>
      </c>
      <c r="V319" s="93">
        <f>(U319*4)/N319</f>
        <v>3.0769230769230771E-2</v>
      </c>
      <c r="W319" s="94">
        <f>U319/E319</f>
        <v>3.5714285714285712E-2</v>
      </c>
      <c r="X319" s="95">
        <f>IF($D$3="Calories",N319,"")</f>
        <v>130</v>
      </c>
      <c r="Y319" s="95">
        <f>IF($F$3="Grams",O319,IF($F$3="% Calories",P319,""))</f>
        <v>7</v>
      </c>
      <c r="Z319" s="95" t="str">
        <f>IF($G$3="Grams",K319,"")</f>
        <v/>
      </c>
      <c r="AA319" s="95">
        <f>IF($H$3="Grams",Q319,IF($H$3="% Calories",R319,""))</f>
        <v>1</v>
      </c>
      <c r="AB319" s="95" t="str">
        <f>IF($I$3="Milligrams",T319,"")</f>
        <v/>
      </c>
      <c r="AC319" s="95">
        <f>IF($E$3="Grams",U319, IF($E$3="% Calories", V319, IF($E$3="% Weight",W319, "")))</f>
        <v>1</v>
      </c>
      <c r="AD319" s="96">
        <v>1</v>
      </c>
      <c r="AE319" s="66"/>
      <c r="AF319" s="66"/>
    </row>
    <row r="320" spans="1:32">
      <c r="A320" s="87" t="str">
        <f>IF(AND((AC320&lt;=$E$4),(AB320&lt;=$I$4),(AA320&lt;=$H$4),(Z320&lt;=$G$4),(Y320&lt;=$F$4),(X320&lt;=$D$4)),"Compliant","Non-Compliant")</f>
        <v>Compliant</v>
      </c>
      <c r="B320" s="97" t="s">
        <v>405</v>
      </c>
      <c r="C320" s="97" t="s">
        <v>406</v>
      </c>
      <c r="D320" s="98">
        <v>1</v>
      </c>
      <c r="E320" s="99">
        <v>28</v>
      </c>
      <c r="F320" s="89">
        <v>1</v>
      </c>
      <c r="G320" s="99">
        <v>130</v>
      </c>
      <c r="H320" s="99">
        <v>5</v>
      </c>
      <c r="I320" s="99">
        <v>45</v>
      </c>
      <c r="J320" s="99">
        <v>1</v>
      </c>
      <c r="K320" s="99">
        <v>0</v>
      </c>
      <c r="L320" s="99">
        <v>130</v>
      </c>
      <c r="M320" s="99">
        <v>6</v>
      </c>
      <c r="N320" s="90">
        <f>F320*G320</f>
        <v>130</v>
      </c>
      <c r="O320" s="90">
        <f>F320*H320</f>
        <v>5</v>
      </c>
      <c r="P320" s="91">
        <f>(I320*F320)/N320</f>
        <v>0.34615384615384615</v>
      </c>
      <c r="Q320" s="92">
        <f>F320*J320</f>
        <v>1</v>
      </c>
      <c r="R320" s="91">
        <f>(Q320*9)/N320</f>
        <v>6.9230769230769235E-2</v>
      </c>
      <c r="S320" s="92">
        <f>F320*K320</f>
        <v>0</v>
      </c>
      <c r="T320" s="90">
        <f>L320*F320</f>
        <v>130</v>
      </c>
      <c r="U320" s="90">
        <f>M320*F320</f>
        <v>6</v>
      </c>
      <c r="V320" s="93">
        <f>(U320*4)/N320</f>
        <v>0.18461538461538463</v>
      </c>
      <c r="W320" s="94">
        <f>U320/E320</f>
        <v>0.21428571428571427</v>
      </c>
      <c r="X320" s="95">
        <f>IF($D$3="Calories",N320,"")</f>
        <v>130</v>
      </c>
      <c r="Y320" s="95">
        <f>IF($F$3="Grams",O320,IF($F$3="% Calories",P320,""))</f>
        <v>5</v>
      </c>
      <c r="Z320" s="95" t="str">
        <f>IF($G$3="Grams",K320,"")</f>
        <v/>
      </c>
      <c r="AA320" s="95">
        <f>IF($H$3="Grams",Q320,IF($H$3="% Calories",R320,""))</f>
        <v>1</v>
      </c>
      <c r="AB320" s="95" t="str">
        <f>IF($I$3="Milligrams",T320,"")</f>
        <v/>
      </c>
      <c r="AC320" s="95">
        <f>IF($E$3="Grams",U320, IF($E$3="% Calories", V320, IF($E$3="% Weight",W320, "")))</f>
        <v>6</v>
      </c>
      <c r="AD320" s="101">
        <v>1</v>
      </c>
      <c r="AE320" s="66"/>
      <c r="AF320" s="66"/>
    </row>
    <row r="321" spans="1:32">
      <c r="A321" s="87" t="str">
        <f>IF(AND((AC321&lt;=$E$4),(AB321&lt;=$I$4),(AA321&lt;=$H$4),(Z321&lt;=$G$4),(Y321&lt;=$F$4),(X321&lt;=$D$4)),"Compliant","Non-Compliant")</f>
        <v>Compliant</v>
      </c>
      <c r="B321" s="97" t="s">
        <v>405</v>
      </c>
      <c r="C321" s="97" t="s">
        <v>407</v>
      </c>
      <c r="D321" s="98">
        <v>1.25</v>
      </c>
      <c r="E321" s="99">
        <v>35</v>
      </c>
      <c r="F321" s="89">
        <v>1</v>
      </c>
      <c r="G321" s="99">
        <v>160</v>
      </c>
      <c r="H321" s="99">
        <v>5</v>
      </c>
      <c r="I321" s="99">
        <v>50</v>
      </c>
      <c r="J321" s="100">
        <v>0.5</v>
      </c>
      <c r="K321" s="99">
        <v>0</v>
      </c>
      <c r="L321" s="99">
        <v>150</v>
      </c>
      <c r="M321" s="99">
        <v>1</v>
      </c>
      <c r="N321" s="90">
        <f>F321*G321</f>
        <v>160</v>
      </c>
      <c r="O321" s="90">
        <f>F321*H321</f>
        <v>5</v>
      </c>
      <c r="P321" s="91">
        <f>(I321*F321)/N321</f>
        <v>0.3125</v>
      </c>
      <c r="Q321" s="92">
        <f>F321*J321</f>
        <v>0.5</v>
      </c>
      <c r="R321" s="91">
        <f>(Q321*9)/N321</f>
        <v>2.8125000000000001E-2</v>
      </c>
      <c r="S321" s="92">
        <f>F321*K321</f>
        <v>0</v>
      </c>
      <c r="T321" s="90">
        <f>L321*F321</f>
        <v>150</v>
      </c>
      <c r="U321" s="90">
        <f>M321*F321</f>
        <v>1</v>
      </c>
      <c r="V321" s="93">
        <f>(U321*4)/N321</f>
        <v>2.5000000000000001E-2</v>
      </c>
      <c r="W321" s="94">
        <f>U321/E321</f>
        <v>2.8571428571428571E-2</v>
      </c>
      <c r="X321" s="95">
        <f>IF($D$3="Calories",N321,"")</f>
        <v>160</v>
      </c>
      <c r="Y321" s="95">
        <f>IF($F$3="Grams",O321,IF($F$3="% Calories",P321,""))</f>
        <v>5</v>
      </c>
      <c r="Z321" s="95" t="str">
        <f>IF($G$3="Grams",K321,"")</f>
        <v/>
      </c>
      <c r="AA321" s="95">
        <f>IF($H$3="Grams",Q321,IF($H$3="% Calories",R321,""))</f>
        <v>0.5</v>
      </c>
      <c r="AB321" s="95" t="str">
        <f>IF($I$3="Milligrams",T321,"")</f>
        <v/>
      </c>
      <c r="AC321" s="95">
        <f>IF($E$3="Grams",U321, IF($E$3="% Calories", V321, IF($E$3="% Weight",W321, "")))</f>
        <v>1</v>
      </c>
      <c r="AD321" s="101">
        <v>1</v>
      </c>
      <c r="AE321" s="66"/>
      <c r="AF321" s="66"/>
    </row>
    <row r="322" spans="1:32">
      <c r="A322" s="87" t="str">
        <f>IF(AND((AC322&lt;=$E$4),(AB322&lt;=$I$4),(AA322&lt;=$H$4),(Z322&lt;=$G$4),(Y322&lt;=$F$4),(X322&lt;=$D$4)),"Compliant","Non-Compliant")</f>
        <v>Compliant</v>
      </c>
      <c r="B322" s="97" t="s">
        <v>405</v>
      </c>
      <c r="C322" s="97" t="s">
        <v>408</v>
      </c>
      <c r="D322" s="98">
        <v>1.25</v>
      </c>
      <c r="E322" s="99">
        <v>35</v>
      </c>
      <c r="F322" s="89">
        <v>1</v>
      </c>
      <c r="G322" s="99">
        <v>150</v>
      </c>
      <c r="H322" s="99">
        <v>5</v>
      </c>
      <c r="I322" s="99">
        <v>45</v>
      </c>
      <c r="J322" s="100">
        <v>0.5</v>
      </c>
      <c r="K322" s="99">
        <v>0</v>
      </c>
      <c r="L322" s="99">
        <v>130</v>
      </c>
      <c r="M322" s="99">
        <v>2</v>
      </c>
      <c r="N322" s="90">
        <f>F322*G322</f>
        <v>150</v>
      </c>
      <c r="O322" s="90">
        <f>F322*H322</f>
        <v>5</v>
      </c>
      <c r="P322" s="91">
        <f>(I322*F322)/N322</f>
        <v>0.3</v>
      </c>
      <c r="Q322" s="92">
        <f>F322*J322</f>
        <v>0.5</v>
      </c>
      <c r="R322" s="91">
        <f>(Q322*9)/N322</f>
        <v>0.03</v>
      </c>
      <c r="S322" s="92">
        <f>F322*K322</f>
        <v>0</v>
      </c>
      <c r="T322" s="90">
        <f>L322*F322</f>
        <v>130</v>
      </c>
      <c r="U322" s="90">
        <f>M322*F322</f>
        <v>2</v>
      </c>
      <c r="V322" s="93">
        <f>(U322*4)/N322</f>
        <v>5.3333333333333337E-2</v>
      </c>
      <c r="W322" s="94">
        <f>U322/E322</f>
        <v>5.7142857142857141E-2</v>
      </c>
      <c r="X322" s="95">
        <f>IF($D$3="Calories",N322,"")</f>
        <v>150</v>
      </c>
      <c r="Y322" s="95">
        <f>IF($F$3="Grams",O322,IF($F$3="% Calories",P322,""))</f>
        <v>5</v>
      </c>
      <c r="Z322" s="95" t="str">
        <f>IF($G$3="Grams",K322,"")</f>
        <v/>
      </c>
      <c r="AA322" s="95">
        <f>IF($H$3="Grams",Q322,IF($H$3="% Calories",R322,""))</f>
        <v>0.5</v>
      </c>
      <c r="AB322" s="95" t="str">
        <f>IF($I$3="Milligrams",T322,"")</f>
        <v/>
      </c>
      <c r="AC322" s="95">
        <f>IF($E$3="Grams",U322, IF($E$3="% Calories", V322, IF($E$3="% Weight",W322, "")))</f>
        <v>2</v>
      </c>
      <c r="AD322" s="101">
        <v>1</v>
      </c>
      <c r="AE322" s="66"/>
      <c r="AF322" s="66"/>
    </row>
    <row r="323" spans="1:32">
      <c r="A323" s="87" t="str">
        <f>IF(AND((AC323&lt;=$E$4),(AB323&lt;=$I$4),(AA323&lt;=$H$4),(Z323&lt;=$G$4),(Y323&lt;=$F$4),(X323&lt;=$D$4)),"Compliant","Non-Compliant")</f>
        <v>Compliant</v>
      </c>
      <c r="B323" s="97" t="s">
        <v>409</v>
      </c>
      <c r="C323" s="97" t="s">
        <v>410</v>
      </c>
      <c r="D323" s="98">
        <v>1</v>
      </c>
      <c r="E323" s="99">
        <v>28</v>
      </c>
      <c r="F323" s="89">
        <v>1</v>
      </c>
      <c r="G323" s="99">
        <v>120</v>
      </c>
      <c r="H323" s="100">
        <v>4.5</v>
      </c>
      <c r="I323" s="99">
        <v>40</v>
      </c>
      <c r="J323" s="99">
        <v>1</v>
      </c>
      <c r="K323" s="99">
        <v>0</v>
      </c>
      <c r="L323" s="99">
        <v>190</v>
      </c>
      <c r="M323" s="99">
        <v>1</v>
      </c>
      <c r="N323" s="90">
        <f>F323*G323</f>
        <v>120</v>
      </c>
      <c r="O323" s="90">
        <f>F323*H323</f>
        <v>4.5</v>
      </c>
      <c r="P323" s="91">
        <f>(I323*F323)/N323</f>
        <v>0.33333333333333331</v>
      </c>
      <c r="Q323" s="92">
        <f>F323*J323</f>
        <v>1</v>
      </c>
      <c r="R323" s="91">
        <f>(Q323*9)/N323</f>
        <v>7.4999999999999997E-2</v>
      </c>
      <c r="S323" s="92">
        <f>F323*K323</f>
        <v>0</v>
      </c>
      <c r="T323" s="90">
        <f>L323*F323</f>
        <v>190</v>
      </c>
      <c r="U323" s="90">
        <f>M323*F323</f>
        <v>1</v>
      </c>
      <c r="V323" s="93">
        <f>(U323*4)/N323</f>
        <v>3.3333333333333333E-2</v>
      </c>
      <c r="W323" s="94">
        <f>U323/E323</f>
        <v>3.5714285714285712E-2</v>
      </c>
      <c r="X323" s="95">
        <f>IF($D$3="Calories",N323,"")</f>
        <v>120</v>
      </c>
      <c r="Y323" s="95">
        <f>IF($F$3="Grams",O323,IF($F$3="% Calories",P323,""))</f>
        <v>4.5</v>
      </c>
      <c r="Z323" s="95" t="str">
        <f>IF($G$3="Grams",K323,"")</f>
        <v/>
      </c>
      <c r="AA323" s="95">
        <f>IF($H$3="Grams",Q323,IF($H$3="% Calories",R323,""))</f>
        <v>1</v>
      </c>
      <c r="AB323" s="95" t="str">
        <f>IF($I$3="Milligrams",T323,"")</f>
        <v/>
      </c>
      <c r="AC323" s="95">
        <f>IF($E$3="Grams",U323, IF($E$3="% Calories", V323, IF($E$3="% Weight",W323, "")))</f>
        <v>1</v>
      </c>
      <c r="AD323" s="101">
        <v>1</v>
      </c>
      <c r="AE323" s="66"/>
      <c r="AF323" s="66"/>
    </row>
    <row r="324" spans="1:32">
      <c r="A324" s="87" t="str">
        <f>IF(AND((AC324&lt;=$E$4),(AB324&lt;=$I$4),(AA324&lt;=$H$4),(Z324&lt;=$G$4),(Y324&lt;=$F$4),(X324&lt;=$D$4)),"Compliant","Non-Compliant")</f>
        <v>Compliant</v>
      </c>
      <c r="B324" s="97" t="s">
        <v>409</v>
      </c>
      <c r="C324" s="97" t="s">
        <v>411</v>
      </c>
      <c r="D324" s="98">
        <v>1</v>
      </c>
      <c r="E324" s="99">
        <v>28</v>
      </c>
      <c r="F324" s="89">
        <v>1</v>
      </c>
      <c r="G324" s="99">
        <v>130</v>
      </c>
      <c r="H324" s="100">
        <v>4.5</v>
      </c>
      <c r="I324" s="99">
        <v>40</v>
      </c>
      <c r="J324" s="100">
        <v>0.5</v>
      </c>
      <c r="K324" s="99">
        <v>0</v>
      </c>
      <c r="L324" s="99">
        <v>180</v>
      </c>
      <c r="M324" s="99">
        <v>2</v>
      </c>
      <c r="N324" s="90">
        <f>F324*G324</f>
        <v>130</v>
      </c>
      <c r="O324" s="90">
        <f>F324*H324</f>
        <v>4.5</v>
      </c>
      <c r="P324" s="91">
        <f>(I324*F324)/N324</f>
        <v>0.30769230769230771</v>
      </c>
      <c r="Q324" s="92">
        <f>F324*J324</f>
        <v>0.5</v>
      </c>
      <c r="R324" s="91">
        <f>(Q324*9)/N324</f>
        <v>3.4615384615384617E-2</v>
      </c>
      <c r="S324" s="92">
        <f>F324*K324</f>
        <v>0</v>
      </c>
      <c r="T324" s="90">
        <f>L324*F324</f>
        <v>180</v>
      </c>
      <c r="U324" s="90">
        <f>M324*F324</f>
        <v>2</v>
      </c>
      <c r="V324" s="93">
        <f>(U324*4)/N324</f>
        <v>6.1538461538461542E-2</v>
      </c>
      <c r="W324" s="94">
        <f>U324/E324</f>
        <v>7.1428571428571425E-2</v>
      </c>
      <c r="X324" s="95">
        <f>IF($D$3="Calories",N324,"")</f>
        <v>130</v>
      </c>
      <c r="Y324" s="95">
        <f>IF($F$3="Grams",O324,IF($F$3="% Calories",P324,""))</f>
        <v>4.5</v>
      </c>
      <c r="Z324" s="95" t="str">
        <f>IF($G$3="Grams",K324,"")</f>
        <v/>
      </c>
      <c r="AA324" s="95">
        <f>IF($H$3="Grams",Q324,IF($H$3="% Calories",R324,""))</f>
        <v>0.5</v>
      </c>
      <c r="AB324" s="95" t="str">
        <f>IF($I$3="Milligrams",T324,"")</f>
        <v/>
      </c>
      <c r="AC324" s="95">
        <f>IF($E$3="Grams",U324, IF($E$3="% Calories", V324, IF($E$3="% Weight",W324, "")))</f>
        <v>2</v>
      </c>
      <c r="AD324" s="101">
        <v>1</v>
      </c>
      <c r="AE324" s="66"/>
      <c r="AF324" s="66"/>
    </row>
    <row r="325" spans="1:32">
      <c r="A325" s="87" t="str">
        <f>IF(AND((AC325&lt;=$E$4),(AB325&lt;=$I$4),(AA325&lt;=$H$4),(Z325&lt;=$G$4),(Y325&lt;=$F$4),(X325&lt;=$D$4)),"Compliant","Non-Compliant")</f>
        <v>Compliant</v>
      </c>
      <c r="B325" s="97" t="s">
        <v>409</v>
      </c>
      <c r="C325" s="97" t="s">
        <v>412</v>
      </c>
      <c r="D325" s="98">
        <v>1</v>
      </c>
      <c r="E325" s="99">
        <v>28</v>
      </c>
      <c r="F325" s="89">
        <v>1</v>
      </c>
      <c r="G325" s="99">
        <v>130</v>
      </c>
      <c r="H325" s="100">
        <v>4.5</v>
      </c>
      <c r="I325" s="99">
        <v>40</v>
      </c>
      <c r="J325" s="100">
        <v>0.5</v>
      </c>
      <c r="K325" s="99">
        <v>0</v>
      </c>
      <c r="L325" s="99">
        <v>180</v>
      </c>
      <c r="M325" s="99">
        <v>2</v>
      </c>
      <c r="N325" s="90">
        <f>F325*G325</f>
        <v>130</v>
      </c>
      <c r="O325" s="90">
        <f>F325*H325</f>
        <v>4.5</v>
      </c>
      <c r="P325" s="91">
        <f>(I325*F325)/N325</f>
        <v>0.30769230769230771</v>
      </c>
      <c r="Q325" s="92">
        <f>F325*J325</f>
        <v>0.5</v>
      </c>
      <c r="R325" s="91">
        <f>(Q325*9)/N325</f>
        <v>3.4615384615384617E-2</v>
      </c>
      <c r="S325" s="92">
        <f>F325*K325</f>
        <v>0</v>
      </c>
      <c r="T325" s="90">
        <f>L325*F325</f>
        <v>180</v>
      </c>
      <c r="U325" s="90">
        <f>M325*F325</f>
        <v>2</v>
      </c>
      <c r="V325" s="93">
        <f>(U325*4)/N325</f>
        <v>6.1538461538461542E-2</v>
      </c>
      <c r="W325" s="94">
        <f>U325/E325</f>
        <v>7.1428571428571425E-2</v>
      </c>
      <c r="X325" s="95">
        <f>IF($D$3="Calories",N325,"")</f>
        <v>130</v>
      </c>
      <c r="Y325" s="95">
        <f>IF($F$3="Grams",O325,IF($F$3="% Calories",P325,""))</f>
        <v>4.5</v>
      </c>
      <c r="Z325" s="95" t="str">
        <f>IF($G$3="Grams",K325,"")</f>
        <v/>
      </c>
      <c r="AA325" s="95">
        <f>IF($H$3="Grams",Q325,IF($H$3="% Calories",R325,""))</f>
        <v>0.5</v>
      </c>
      <c r="AB325" s="95" t="str">
        <f>IF($I$3="Milligrams",T325,"")</f>
        <v/>
      </c>
      <c r="AC325" s="95">
        <f>IF($E$3="Grams",U325, IF($E$3="% Calories", V325, IF($E$3="% Weight",W325, "")))</f>
        <v>2</v>
      </c>
      <c r="AD325" s="101">
        <v>1</v>
      </c>
      <c r="AE325" s="66"/>
      <c r="AF325" s="66"/>
    </row>
    <row r="326" spans="1:32">
      <c r="A326" s="87" t="str">
        <f>IF(AND((AC326&lt;=$E$4),(AB326&lt;=$I$4),(AA326&lt;=$H$4),(Z326&lt;=$G$4),(Y326&lt;=$F$4),(X326&lt;=$D$4)),"Compliant","Non-Compliant")</f>
        <v>Compliant</v>
      </c>
      <c r="B326" s="88" t="s">
        <v>413</v>
      </c>
      <c r="C326" s="88" t="s">
        <v>414</v>
      </c>
      <c r="D326" s="88">
        <v>1.5</v>
      </c>
      <c r="E326" s="88">
        <v>42.5</v>
      </c>
      <c r="F326" s="89">
        <f>E326/30</f>
        <v>1.4166666666666667</v>
      </c>
      <c r="G326" s="88">
        <v>110</v>
      </c>
      <c r="H326" s="88">
        <v>0</v>
      </c>
      <c r="I326" s="88">
        <v>0</v>
      </c>
      <c r="J326" s="88">
        <v>0</v>
      </c>
      <c r="K326" s="88">
        <v>0</v>
      </c>
      <c r="L326" s="88">
        <v>250</v>
      </c>
      <c r="M326" s="88">
        <v>0.4</v>
      </c>
      <c r="N326" s="90">
        <f>F326*G326</f>
        <v>155.83333333333334</v>
      </c>
      <c r="O326" s="90">
        <f>F326*H326</f>
        <v>0</v>
      </c>
      <c r="P326" s="91">
        <f>(I326*F326)/N326</f>
        <v>0</v>
      </c>
      <c r="Q326" s="92">
        <f>F326*J326</f>
        <v>0</v>
      </c>
      <c r="R326" s="91">
        <f>(Q326*9)/N326</f>
        <v>0</v>
      </c>
      <c r="S326" s="92">
        <f>F326*K326</f>
        <v>0</v>
      </c>
      <c r="T326" s="90">
        <f>L326*F326</f>
        <v>354.16666666666669</v>
      </c>
      <c r="U326" s="90">
        <f>M326*F326</f>
        <v>0.56666666666666676</v>
      </c>
      <c r="V326" s="93">
        <f>(U326*4)/N326</f>
        <v>1.4545454545454547E-2</v>
      </c>
      <c r="W326" s="94">
        <f>U326/E326</f>
        <v>1.3333333333333336E-2</v>
      </c>
      <c r="X326" s="95">
        <f>IF($D$3="Calories",N326,"")</f>
        <v>155.83333333333334</v>
      </c>
      <c r="Y326" s="95">
        <f>IF($F$3="Grams",O326,IF($F$3="% Calories",P326,""))</f>
        <v>0</v>
      </c>
      <c r="Z326" s="95" t="str">
        <f>IF($G$3="Grams",K326,"")</f>
        <v/>
      </c>
      <c r="AA326" s="95">
        <f>IF($H$3="Grams",Q326,IF($H$3="% Calories",R326,""))</f>
        <v>0</v>
      </c>
      <c r="AB326" s="95" t="str">
        <f>IF($I$3="Milligrams",T326,"")</f>
        <v/>
      </c>
      <c r="AC326" s="95">
        <f>IF($E$3="Grams",U326, IF($E$3="% Calories", V326, IF($E$3="% Weight",W326, "")))</f>
        <v>0.56666666666666676</v>
      </c>
      <c r="AD326" s="96">
        <v>1</v>
      </c>
      <c r="AE326" s="66"/>
      <c r="AF326" s="66"/>
    </row>
    <row r="327" spans="1:32">
      <c r="A327" s="87" t="str">
        <f>IF(AND((AC327&lt;=$E$4),(AB327&lt;=$I$4),(AA327&lt;=$H$4),(Z327&lt;=$G$4),(Y327&lt;=$F$4),(X327&lt;=$D$4)),"Compliant","Non-Compliant")</f>
        <v>Compliant</v>
      </c>
      <c r="B327" s="97" t="s">
        <v>415</v>
      </c>
      <c r="C327" s="97" t="s">
        <v>416</v>
      </c>
      <c r="D327" s="98">
        <v>0.9</v>
      </c>
      <c r="E327" s="99">
        <v>26</v>
      </c>
      <c r="F327" s="89">
        <v>1</v>
      </c>
      <c r="G327" s="99">
        <v>100</v>
      </c>
      <c r="H327" s="100">
        <v>1.5</v>
      </c>
      <c r="I327" s="99">
        <v>10</v>
      </c>
      <c r="J327" s="100">
        <v>0.5</v>
      </c>
      <c r="K327" s="99">
        <v>0</v>
      </c>
      <c r="L327" s="99">
        <v>220</v>
      </c>
      <c r="M327" s="99">
        <v>0</v>
      </c>
      <c r="N327" s="90">
        <f>F327*G327</f>
        <v>100</v>
      </c>
      <c r="O327" s="90">
        <f>F327*H327</f>
        <v>1.5</v>
      </c>
      <c r="P327" s="91">
        <f>(I327*F327)/N327</f>
        <v>0.1</v>
      </c>
      <c r="Q327" s="92">
        <f>F327*J327</f>
        <v>0.5</v>
      </c>
      <c r="R327" s="91">
        <f>(Q327*9)/N327</f>
        <v>4.4999999999999998E-2</v>
      </c>
      <c r="S327" s="92">
        <f>F327*K327</f>
        <v>0</v>
      </c>
      <c r="T327" s="90">
        <f>L327*F327</f>
        <v>220</v>
      </c>
      <c r="U327" s="90">
        <f>M327*F327</f>
        <v>0</v>
      </c>
      <c r="V327" s="93">
        <f>(U327*4)/N327</f>
        <v>0</v>
      </c>
      <c r="W327" s="94">
        <f>U327/E327</f>
        <v>0</v>
      </c>
      <c r="X327" s="95">
        <f>IF($D$3="Calories",N327,"")</f>
        <v>100</v>
      </c>
      <c r="Y327" s="95">
        <f>IF($F$3="Grams",O327,IF($F$3="% Calories",P327,""))</f>
        <v>1.5</v>
      </c>
      <c r="Z327" s="95" t="str">
        <f>IF($G$3="Grams",K327,"")</f>
        <v/>
      </c>
      <c r="AA327" s="95">
        <f>IF($H$3="Grams",Q327,IF($H$3="% Calories",R327,""))</f>
        <v>0.5</v>
      </c>
      <c r="AB327" s="95" t="str">
        <f>IF($I$3="Milligrams",T327,"")</f>
        <v/>
      </c>
      <c r="AC327" s="95">
        <f>IF($E$3="Grams",U327, IF($E$3="% Calories", V327, IF($E$3="% Weight",W327, "")))</f>
        <v>0</v>
      </c>
      <c r="AD327" s="101">
        <v>1</v>
      </c>
      <c r="AE327" s="66"/>
      <c r="AF327" s="66"/>
    </row>
    <row r="328" spans="1:32">
      <c r="A328" s="87" t="str">
        <f>IF(AND((AC328&lt;=$E$4),(AB328&lt;=$I$4),(AA328&lt;=$H$4),(Z328&lt;=$G$4),(Y328&lt;=$F$4),(X328&lt;=$D$4)),"Compliant","Non-Compliant")</f>
        <v>Compliant</v>
      </c>
      <c r="B328" s="97" t="s">
        <v>415</v>
      </c>
      <c r="C328" s="97" t="s">
        <v>417</v>
      </c>
      <c r="D328" s="98">
        <v>1.5</v>
      </c>
      <c r="E328" s="99">
        <v>43</v>
      </c>
      <c r="F328" s="89">
        <v>1</v>
      </c>
      <c r="G328" s="99">
        <v>195</v>
      </c>
      <c r="H328" s="100">
        <v>4.5</v>
      </c>
      <c r="I328" s="99">
        <v>35</v>
      </c>
      <c r="J328" s="99">
        <v>2</v>
      </c>
      <c r="K328" s="99">
        <v>0</v>
      </c>
      <c r="L328" s="99">
        <v>140</v>
      </c>
      <c r="M328" s="99">
        <v>1</v>
      </c>
      <c r="N328" s="90">
        <f>F328*G328</f>
        <v>195</v>
      </c>
      <c r="O328" s="90">
        <f>F328*H328</f>
        <v>4.5</v>
      </c>
      <c r="P328" s="91">
        <f>(I328*F328)/N328</f>
        <v>0.17948717948717949</v>
      </c>
      <c r="Q328" s="92">
        <f>F328*J328</f>
        <v>2</v>
      </c>
      <c r="R328" s="91">
        <f>(Q328*9)/N328</f>
        <v>9.2307692307692313E-2</v>
      </c>
      <c r="S328" s="92">
        <f>F328*K328</f>
        <v>0</v>
      </c>
      <c r="T328" s="90">
        <f>L328*F328</f>
        <v>140</v>
      </c>
      <c r="U328" s="90">
        <f>M328*F328</f>
        <v>1</v>
      </c>
      <c r="V328" s="93">
        <f>(U328*4)/N328</f>
        <v>2.0512820512820513E-2</v>
      </c>
      <c r="W328" s="94">
        <f>U328/E328</f>
        <v>2.3255813953488372E-2</v>
      </c>
      <c r="X328" s="95">
        <f>IF($D$3="Calories",N328,"")</f>
        <v>195</v>
      </c>
      <c r="Y328" s="95">
        <f>IF($F$3="Grams",O328,IF($F$3="% Calories",P328,""))</f>
        <v>4.5</v>
      </c>
      <c r="Z328" s="95" t="str">
        <f>IF($G$3="Grams",K328,"")</f>
        <v/>
      </c>
      <c r="AA328" s="95">
        <f>IF($H$3="Grams",Q328,IF($H$3="% Calories",R328,""))</f>
        <v>2</v>
      </c>
      <c r="AB328" s="95" t="str">
        <f>IF($I$3="Milligrams",T328,"")</f>
        <v/>
      </c>
      <c r="AC328" s="95">
        <f>IF($E$3="Grams",U328, IF($E$3="% Calories", V328, IF($E$3="% Weight",W328, "")))</f>
        <v>1</v>
      </c>
      <c r="AD328" s="101">
        <v>1</v>
      </c>
      <c r="AE328" s="66"/>
      <c r="AF328" s="66"/>
    </row>
    <row r="329" spans="1:32">
      <c r="A329" s="87" t="str">
        <f>IF(AND((AC329&lt;=$E$4),(AB329&lt;=$I$4),(AA329&lt;=$H$4),(Z329&lt;=$G$4),(Y329&lt;=$F$4),(X329&lt;=$D$4)),"Compliant","Non-Compliant")</f>
        <v>Compliant</v>
      </c>
      <c r="B329" s="97" t="s">
        <v>415</v>
      </c>
      <c r="C329" s="97" t="s">
        <v>418</v>
      </c>
      <c r="D329" s="98">
        <v>0.9</v>
      </c>
      <c r="E329" s="99">
        <v>30</v>
      </c>
      <c r="F329" s="89">
        <v>1</v>
      </c>
      <c r="G329" s="99">
        <v>100</v>
      </c>
      <c r="H329" s="99">
        <v>0</v>
      </c>
      <c r="I329" s="99">
        <v>0</v>
      </c>
      <c r="J329" s="99">
        <v>0</v>
      </c>
      <c r="K329" s="99">
        <v>0</v>
      </c>
      <c r="L329" s="99">
        <v>220</v>
      </c>
      <c r="M329" s="99">
        <v>1</v>
      </c>
      <c r="N329" s="90">
        <f>F329*G329</f>
        <v>100</v>
      </c>
      <c r="O329" s="90">
        <f>F329*H329</f>
        <v>0</v>
      </c>
      <c r="P329" s="91">
        <f>(I329*F329)/N329</f>
        <v>0</v>
      </c>
      <c r="Q329" s="92">
        <f>F329*J329</f>
        <v>0</v>
      </c>
      <c r="R329" s="91">
        <f>(Q329*9)/N329</f>
        <v>0</v>
      </c>
      <c r="S329" s="92">
        <f>F329*K329</f>
        <v>0</v>
      </c>
      <c r="T329" s="90">
        <f>L329*F329</f>
        <v>220</v>
      </c>
      <c r="U329" s="90">
        <f>M329*F329</f>
        <v>1</v>
      </c>
      <c r="V329" s="93">
        <f>(U329*4)/N329</f>
        <v>0.04</v>
      </c>
      <c r="W329" s="94">
        <f>U329/E329</f>
        <v>3.3333333333333333E-2</v>
      </c>
      <c r="X329" s="95">
        <f>IF($D$3="Calories",N329,"")</f>
        <v>100</v>
      </c>
      <c r="Y329" s="95">
        <f>IF($F$3="Grams",O329,IF($F$3="% Calories",P329,""))</f>
        <v>0</v>
      </c>
      <c r="Z329" s="95" t="str">
        <f>IF($G$3="Grams",K329,"")</f>
        <v/>
      </c>
      <c r="AA329" s="95">
        <f>IF($H$3="Grams",Q329,IF($H$3="% Calories",R329,""))</f>
        <v>0</v>
      </c>
      <c r="AB329" s="95" t="str">
        <f>IF($I$3="Milligrams",T329,"")</f>
        <v/>
      </c>
      <c r="AC329" s="95">
        <f>IF($E$3="Grams",U329, IF($E$3="% Calories", V329, IF($E$3="% Weight",W329, "")))</f>
        <v>1</v>
      </c>
      <c r="AD329" s="101">
        <v>1</v>
      </c>
      <c r="AE329" s="66"/>
      <c r="AF329" s="66"/>
    </row>
    <row r="330" spans="1:32">
      <c r="A330" s="87" t="str">
        <f>IF(AND((AC330&lt;=$E$4),(AB330&lt;=$I$4),(AA330&lt;=$H$4),(Z330&lt;=$G$4),(Y330&lt;=$F$4),(X330&lt;=$D$4)),"Compliant","Non-Compliant")</f>
        <v>Compliant</v>
      </c>
      <c r="B330" s="97" t="s">
        <v>415</v>
      </c>
      <c r="C330" s="97" t="s">
        <v>419</v>
      </c>
      <c r="D330" s="98">
        <v>1.58</v>
      </c>
      <c r="E330" s="99">
        <v>30</v>
      </c>
      <c r="F330" s="89">
        <v>1</v>
      </c>
      <c r="G330" s="99">
        <v>120</v>
      </c>
      <c r="H330" s="99">
        <v>1</v>
      </c>
      <c r="I330" s="99">
        <v>10</v>
      </c>
      <c r="J330" s="99">
        <v>0</v>
      </c>
      <c r="K330" s="99">
        <v>0</v>
      </c>
      <c r="L330" s="99">
        <v>120</v>
      </c>
      <c r="M330" s="99">
        <v>0</v>
      </c>
      <c r="N330" s="90">
        <f>F330*G330</f>
        <v>120</v>
      </c>
      <c r="O330" s="90">
        <f>F330*H330</f>
        <v>1</v>
      </c>
      <c r="P330" s="91">
        <f>(I330*F330)/N330</f>
        <v>8.3333333333333329E-2</v>
      </c>
      <c r="Q330" s="92">
        <f>F330*J330</f>
        <v>0</v>
      </c>
      <c r="R330" s="91">
        <f>(Q330*9)/N330</f>
        <v>0</v>
      </c>
      <c r="S330" s="92">
        <f>F330*K330</f>
        <v>0</v>
      </c>
      <c r="T330" s="90">
        <f>L330*F330</f>
        <v>120</v>
      </c>
      <c r="U330" s="90">
        <f>M330*F330</f>
        <v>0</v>
      </c>
      <c r="V330" s="93">
        <f>(U330*4)/N330</f>
        <v>0</v>
      </c>
      <c r="W330" s="94">
        <f>U330/E330</f>
        <v>0</v>
      </c>
      <c r="X330" s="95">
        <f>IF($D$3="Calories",N330,"")</f>
        <v>120</v>
      </c>
      <c r="Y330" s="95">
        <f>IF($F$3="Grams",O330,IF($F$3="% Calories",P330,""))</f>
        <v>1</v>
      </c>
      <c r="Z330" s="95" t="str">
        <f>IF($G$3="Grams",K330,"")</f>
        <v/>
      </c>
      <c r="AA330" s="95">
        <f>IF($H$3="Grams",Q330,IF($H$3="% Calories",R330,""))</f>
        <v>0</v>
      </c>
      <c r="AB330" s="95" t="str">
        <f>IF($I$3="Milligrams",T330,"")</f>
        <v/>
      </c>
      <c r="AC330" s="95">
        <f>IF($E$3="Grams",U330, IF($E$3="% Calories", V330, IF($E$3="% Weight",W330, "")))</f>
        <v>0</v>
      </c>
      <c r="AD330" s="101">
        <v>1</v>
      </c>
      <c r="AE330" s="66"/>
      <c r="AF330" s="66"/>
    </row>
    <row r="331" spans="1:32">
      <c r="A331" s="87" t="str">
        <f>IF(AND((AC331&lt;=$E$4),(AB331&lt;=$I$4),(AA331&lt;=$H$4),(Z331&lt;=$G$4),(Y331&lt;=$F$4),(X331&lt;=$D$4)),"Compliant","Non-Compliant")</f>
        <v>Compliant</v>
      </c>
      <c r="B331" s="97" t="s">
        <v>415</v>
      </c>
      <c r="C331" s="97" t="s">
        <v>420</v>
      </c>
      <c r="D331" s="98">
        <v>3</v>
      </c>
      <c r="E331" s="99">
        <v>84</v>
      </c>
      <c r="F331" s="89">
        <v>1</v>
      </c>
      <c r="G331" s="99">
        <v>120</v>
      </c>
      <c r="H331" s="99">
        <v>4</v>
      </c>
      <c r="I331" s="99">
        <v>40</v>
      </c>
      <c r="J331" s="99">
        <v>2</v>
      </c>
      <c r="K331" s="99">
        <v>0</v>
      </c>
      <c r="L331" s="99">
        <v>85</v>
      </c>
      <c r="M331" s="99">
        <v>6</v>
      </c>
      <c r="N331" s="90">
        <f>F331*G331</f>
        <v>120</v>
      </c>
      <c r="O331" s="90">
        <f>F331*H331</f>
        <v>4</v>
      </c>
      <c r="P331" s="91">
        <f>(I331*F331)/N331</f>
        <v>0.33333333333333331</v>
      </c>
      <c r="Q331" s="92">
        <f>F331*J331</f>
        <v>2</v>
      </c>
      <c r="R331" s="91">
        <f>(Q331*9)/N331</f>
        <v>0.15</v>
      </c>
      <c r="S331" s="92">
        <f>F331*K331</f>
        <v>0</v>
      </c>
      <c r="T331" s="90">
        <f>L331*F331</f>
        <v>85</v>
      </c>
      <c r="U331" s="90">
        <f>M331*F331</f>
        <v>6</v>
      </c>
      <c r="V331" s="93">
        <f>(U331*4)/N331</f>
        <v>0.2</v>
      </c>
      <c r="W331" s="94">
        <f>U331/E331</f>
        <v>7.1428571428571425E-2</v>
      </c>
      <c r="X331" s="95">
        <f>IF($D$3="Calories",N331,"")</f>
        <v>120</v>
      </c>
      <c r="Y331" s="95">
        <f>IF($F$3="Grams",O331,IF($F$3="% Calories",P331,""))</f>
        <v>4</v>
      </c>
      <c r="Z331" s="95" t="str">
        <f>IF($G$3="Grams",K331,"")</f>
        <v/>
      </c>
      <c r="AA331" s="95">
        <f>IF($H$3="Grams",Q331,IF($H$3="% Calories",R331,""))</f>
        <v>2</v>
      </c>
      <c r="AB331" s="95" t="str">
        <f>IF($I$3="Milligrams",T331,"")</f>
        <v/>
      </c>
      <c r="AC331" s="95">
        <f>IF($E$3="Grams",U331, IF($E$3="% Calories", V331, IF($E$3="% Weight",W331, "")))</f>
        <v>6</v>
      </c>
      <c r="AD331" s="101">
        <v>1</v>
      </c>
      <c r="AE331" s="66"/>
      <c r="AF331" s="66"/>
    </row>
    <row r="332" spans="1:32">
      <c r="A332" s="87" t="str">
        <f>IF(AND((AC332&lt;=$E$4),(AB332&lt;=$I$4),(AA332&lt;=$H$4),(Z332&lt;=$G$4),(Y332&lt;=$F$4),(X332&lt;=$D$4)),"Compliant","Non-Compliant")</f>
        <v>Compliant</v>
      </c>
      <c r="B332" s="97" t="s">
        <v>415</v>
      </c>
      <c r="C332" s="97" t="s">
        <v>421</v>
      </c>
      <c r="D332" s="98">
        <v>3</v>
      </c>
      <c r="E332" s="99">
        <v>84</v>
      </c>
      <c r="F332" s="89">
        <v>1</v>
      </c>
      <c r="G332" s="99">
        <v>90</v>
      </c>
      <c r="H332" s="100">
        <v>2.5</v>
      </c>
      <c r="I332" s="99">
        <v>25</v>
      </c>
      <c r="J332" s="99">
        <v>1</v>
      </c>
      <c r="K332" s="99">
        <v>0</v>
      </c>
      <c r="L332" s="99">
        <v>70</v>
      </c>
      <c r="M332" s="99">
        <v>6</v>
      </c>
      <c r="N332" s="90">
        <f>F332*G332</f>
        <v>90</v>
      </c>
      <c r="O332" s="90">
        <f>F332*H332</f>
        <v>2.5</v>
      </c>
      <c r="P332" s="91">
        <f>(I332*F332)/N332</f>
        <v>0.27777777777777779</v>
      </c>
      <c r="Q332" s="92">
        <f>F332*J332</f>
        <v>1</v>
      </c>
      <c r="R332" s="91">
        <f>(Q332*9)/N332</f>
        <v>0.1</v>
      </c>
      <c r="S332" s="92">
        <f>F332*K332</f>
        <v>0</v>
      </c>
      <c r="T332" s="90">
        <f>L332*F332</f>
        <v>70</v>
      </c>
      <c r="U332" s="90">
        <f>M332*F332</f>
        <v>6</v>
      </c>
      <c r="V332" s="93">
        <f>(U332*4)/N332</f>
        <v>0.26666666666666666</v>
      </c>
      <c r="W332" s="94">
        <f>U332/E332</f>
        <v>7.1428571428571425E-2</v>
      </c>
      <c r="X332" s="95">
        <f>IF($D$3="Calories",N332,"")</f>
        <v>90</v>
      </c>
      <c r="Y332" s="95">
        <f>IF($F$3="Grams",O332,IF($F$3="% Calories",P332,""))</f>
        <v>2.5</v>
      </c>
      <c r="Z332" s="95" t="str">
        <f>IF($G$3="Grams",K332,"")</f>
        <v/>
      </c>
      <c r="AA332" s="95">
        <f>IF($H$3="Grams",Q332,IF($H$3="% Calories",R332,""))</f>
        <v>1</v>
      </c>
      <c r="AB332" s="95" t="str">
        <f>IF($I$3="Milligrams",T332,"")</f>
        <v/>
      </c>
      <c r="AC332" s="95">
        <f>IF($E$3="Grams",U332, IF($E$3="% Calories", V332, IF($E$3="% Weight",W332, "")))</f>
        <v>6</v>
      </c>
      <c r="AD332" s="101">
        <v>1</v>
      </c>
      <c r="AE332" s="66"/>
      <c r="AF332" s="66"/>
    </row>
    <row r="333" spans="1:32" hidden="1">
      <c r="A333" s="87" t="str">
        <f>IF(AND((AC333&lt;=$E$4),(AB333&lt;=$I$4),(AA333&lt;=$H$4),(Z333&lt;=$G$4),(Y333&lt;=$F$4),(X333&lt;=$D$4)),"Compliant","Non-Compliant")</f>
        <v>Non-Compliant</v>
      </c>
      <c r="B333" s="88" t="s">
        <v>422</v>
      </c>
      <c r="C333" s="88" t="s">
        <v>423</v>
      </c>
      <c r="D333" s="88">
        <v>1.5</v>
      </c>
      <c r="E333" s="88">
        <v>42.5</v>
      </c>
      <c r="F333" s="89">
        <f>E333/28</f>
        <v>1.5178571428571428</v>
      </c>
      <c r="G333" s="88">
        <v>140</v>
      </c>
      <c r="H333" s="88">
        <v>6</v>
      </c>
      <c r="I333" s="88">
        <v>60</v>
      </c>
      <c r="J333" s="88">
        <v>1</v>
      </c>
      <c r="K333" s="88">
        <v>0</v>
      </c>
      <c r="L333" s="88">
        <v>160</v>
      </c>
      <c r="M333" s="88">
        <v>2</v>
      </c>
      <c r="N333" s="90">
        <f>F333*G333</f>
        <v>212.5</v>
      </c>
      <c r="O333" s="90">
        <f>F333*H333</f>
        <v>9.1071428571428577</v>
      </c>
      <c r="P333" s="91">
        <f>(I333*F333)/N333</f>
        <v>0.42857142857142855</v>
      </c>
      <c r="Q333" s="92">
        <f>F333*J333</f>
        <v>1.5178571428571428</v>
      </c>
      <c r="R333" s="91">
        <f>(Q333*9)/N333</f>
        <v>6.4285714285714279E-2</v>
      </c>
      <c r="S333" s="92">
        <f>F333*K333</f>
        <v>0</v>
      </c>
      <c r="T333" s="90">
        <f>L333*F333</f>
        <v>242.85714285714283</v>
      </c>
      <c r="U333" s="90">
        <f>M333*F333</f>
        <v>3.0357142857142856</v>
      </c>
      <c r="V333" s="93">
        <f>(U333*4)/N333</f>
        <v>5.7142857142857141E-2</v>
      </c>
      <c r="W333" s="94">
        <f>U333/E333</f>
        <v>7.1428571428571425E-2</v>
      </c>
      <c r="X333" s="95">
        <f>IF($D$3="Calories",N333,"")</f>
        <v>212.5</v>
      </c>
      <c r="Y333" s="95">
        <f>IF($F$3="Grams",O333,IF($F$3="% Calories",P333,""))</f>
        <v>9.1071428571428577</v>
      </c>
      <c r="Z333" s="95" t="str">
        <f>IF($G$3="Grams",K333,"")</f>
        <v/>
      </c>
      <c r="AA333" s="95">
        <f>IF($H$3="Grams",Q333,IF($H$3="% Calories",R333,""))</f>
        <v>1.5178571428571428</v>
      </c>
      <c r="AB333" s="95" t="str">
        <f>IF($I$3="Milligrams",T333,"")</f>
        <v/>
      </c>
      <c r="AC333" s="95">
        <f>IF($E$3="Grams",U333, IF($E$3="% Calories", V333, IF($E$3="% Weight",W333, "")))</f>
        <v>3.0357142857142856</v>
      </c>
      <c r="AD333" s="96">
        <v>1</v>
      </c>
      <c r="AE333" s="66"/>
      <c r="AF333" s="66"/>
    </row>
    <row r="334" spans="1:32" hidden="1">
      <c r="A334" s="87" t="str">
        <f>IF(AND((AC334&lt;=$E$4),(AB334&lt;=$I$4),(AA334&lt;=$H$4),(Z334&lt;=$G$4),(Y334&lt;=$F$4),(X334&lt;=$D$4)),"Compliant","Non-Compliant")</f>
        <v>Non-Compliant</v>
      </c>
      <c r="B334" s="88" t="s">
        <v>422</v>
      </c>
      <c r="C334" s="88" t="s">
        <v>424</v>
      </c>
      <c r="D334" s="88">
        <v>1.5</v>
      </c>
      <c r="E334" s="88">
        <v>42.5</v>
      </c>
      <c r="F334" s="89">
        <f>E334/28</f>
        <v>1.5178571428571428</v>
      </c>
      <c r="G334" s="88">
        <v>140</v>
      </c>
      <c r="H334" s="88">
        <v>6</v>
      </c>
      <c r="I334" s="88">
        <v>60</v>
      </c>
      <c r="J334" s="88">
        <v>1</v>
      </c>
      <c r="K334" s="88">
        <v>0</v>
      </c>
      <c r="L334" s="88">
        <v>210</v>
      </c>
      <c r="M334" s="88">
        <v>2</v>
      </c>
      <c r="N334" s="90">
        <f>F334*G334</f>
        <v>212.5</v>
      </c>
      <c r="O334" s="90">
        <f>F334*H334</f>
        <v>9.1071428571428577</v>
      </c>
      <c r="P334" s="91">
        <f>(I334*F334)/N334</f>
        <v>0.42857142857142855</v>
      </c>
      <c r="Q334" s="92">
        <f>F334*J334</f>
        <v>1.5178571428571428</v>
      </c>
      <c r="R334" s="91">
        <f>(Q334*9)/N334</f>
        <v>6.4285714285714279E-2</v>
      </c>
      <c r="S334" s="92">
        <f>F334*K334</f>
        <v>0</v>
      </c>
      <c r="T334" s="90">
        <f>L334*F334</f>
        <v>318.75</v>
      </c>
      <c r="U334" s="90">
        <f>M334*F334</f>
        <v>3.0357142857142856</v>
      </c>
      <c r="V334" s="93">
        <f>(U334*4)/N334</f>
        <v>5.7142857142857141E-2</v>
      </c>
      <c r="W334" s="94">
        <f>U334/E334</f>
        <v>7.1428571428571425E-2</v>
      </c>
      <c r="X334" s="95">
        <f>IF($D$3="Calories",N334,"")</f>
        <v>212.5</v>
      </c>
      <c r="Y334" s="95">
        <f>IF($F$3="Grams",O334,IF($F$3="% Calories",P334,""))</f>
        <v>9.1071428571428577</v>
      </c>
      <c r="Z334" s="95" t="str">
        <f>IF($G$3="Grams",K334,"")</f>
        <v/>
      </c>
      <c r="AA334" s="95">
        <f>IF($H$3="Grams",Q334,IF($H$3="% Calories",R334,""))</f>
        <v>1.5178571428571428</v>
      </c>
      <c r="AB334" s="95" t="str">
        <f>IF($I$3="Milligrams",T334,"")</f>
        <v/>
      </c>
      <c r="AC334" s="95">
        <f>IF($E$3="Grams",U334, IF($E$3="% Calories", V334, IF($E$3="% Weight",W334, "")))</f>
        <v>3.0357142857142856</v>
      </c>
      <c r="AD334" s="96">
        <v>1</v>
      </c>
      <c r="AE334" s="66"/>
      <c r="AF334" s="66"/>
    </row>
    <row r="335" spans="1:32" hidden="1">
      <c r="A335" s="87" t="str">
        <f>IF(AND((AC335&lt;=$E$4),(AB335&lt;=$I$4),(AA335&lt;=$H$4),(Z335&lt;=$G$4),(Y335&lt;=$F$4),(X335&lt;=$D$4)),"Compliant","Non-Compliant")</f>
        <v>Non-Compliant</v>
      </c>
      <c r="B335" s="88" t="s">
        <v>422</v>
      </c>
      <c r="C335" s="88" t="s">
        <v>425</v>
      </c>
      <c r="D335" s="88">
        <v>1.5</v>
      </c>
      <c r="E335" s="88">
        <v>42.5</v>
      </c>
      <c r="F335" s="89">
        <v>1</v>
      </c>
      <c r="G335" s="88">
        <v>210</v>
      </c>
      <c r="H335" s="88">
        <v>10</v>
      </c>
      <c r="I335" s="88">
        <v>90</v>
      </c>
      <c r="J335" s="88">
        <v>1</v>
      </c>
      <c r="K335" s="88">
        <v>0</v>
      </c>
      <c r="L335" s="88">
        <v>180</v>
      </c>
      <c r="M335" s="88">
        <v>3</v>
      </c>
      <c r="N335" s="90">
        <f>F335*G335</f>
        <v>210</v>
      </c>
      <c r="O335" s="90">
        <f>F335*H335</f>
        <v>10</v>
      </c>
      <c r="P335" s="91">
        <f>(I335*F335)/N335</f>
        <v>0.42857142857142855</v>
      </c>
      <c r="Q335" s="92">
        <f>F335*J335</f>
        <v>1</v>
      </c>
      <c r="R335" s="91">
        <f>(Q335*9)/N335</f>
        <v>4.2857142857142858E-2</v>
      </c>
      <c r="S335" s="92">
        <f>F335*K335</f>
        <v>0</v>
      </c>
      <c r="T335" s="90">
        <f>L335*F335</f>
        <v>180</v>
      </c>
      <c r="U335" s="90">
        <f>M335*F335</f>
        <v>3</v>
      </c>
      <c r="V335" s="93">
        <f>(U335*4)/N335</f>
        <v>5.7142857142857141E-2</v>
      </c>
      <c r="W335" s="94">
        <f>U335/E335</f>
        <v>7.0588235294117646E-2</v>
      </c>
      <c r="X335" s="95">
        <f>IF($D$3="Calories",N335,"")</f>
        <v>210</v>
      </c>
      <c r="Y335" s="95">
        <f>IF($F$3="Grams",O335,IF($F$3="% Calories",P335,""))</f>
        <v>10</v>
      </c>
      <c r="Z335" s="95" t="str">
        <f>IF($G$3="Grams",K335,"")</f>
        <v/>
      </c>
      <c r="AA335" s="95">
        <f>IF($H$3="Grams",Q335,IF($H$3="% Calories",R335,""))</f>
        <v>1</v>
      </c>
      <c r="AB335" s="95" t="str">
        <f>IF($I$3="Milligrams",T335,"")</f>
        <v/>
      </c>
      <c r="AC335" s="95">
        <f>IF($E$3="Grams",U335, IF($E$3="% Calories", V335, IF($E$3="% Weight",W335, "")))</f>
        <v>3</v>
      </c>
      <c r="AD335" s="96">
        <v>1</v>
      </c>
      <c r="AE335" s="66"/>
      <c r="AF335" s="66"/>
    </row>
    <row r="336" spans="1:32" hidden="1">
      <c r="A336" s="87" t="str">
        <f>IF(AND((AC336&lt;=$E$4),(AB336&lt;=$I$4),(AA336&lt;=$H$4),(Z336&lt;=$G$4),(Y336&lt;=$F$4),(X336&lt;=$D$4)),"Compliant","Non-Compliant")</f>
        <v>Non-Compliant</v>
      </c>
      <c r="B336" s="88" t="s">
        <v>426</v>
      </c>
      <c r="C336" s="88" t="s">
        <v>427</v>
      </c>
      <c r="D336" s="88">
        <v>1.5</v>
      </c>
      <c r="E336" s="88">
        <v>42.5</v>
      </c>
      <c r="F336" s="89">
        <f>E336/28</f>
        <v>1.5178571428571428</v>
      </c>
      <c r="G336" s="88">
        <v>140</v>
      </c>
      <c r="H336" s="88">
        <v>6</v>
      </c>
      <c r="I336" s="88">
        <v>60</v>
      </c>
      <c r="J336" s="88">
        <v>1</v>
      </c>
      <c r="K336" s="88">
        <v>0</v>
      </c>
      <c r="L336" s="88">
        <v>150</v>
      </c>
      <c r="M336" s="88">
        <v>2</v>
      </c>
      <c r="N336" s="90">
        <f>F336*G336</f>
        <v>212.5</v>
      </c>
      <c r="O336" s="90">
        <f>F336*H336</f>
        <v>9.1071428571428577</v>
      </c>
      <c r="P336" s="91">
        <f>(I336*F336)/N336</f>
        <v>0.42857142857142855</v>
      </c>
      <c r="Q336" s="92">
        <f>F336*J336</f>
        <v>1.5178571428571428</v>
      </c>
      <c r="R336" s="91">
        <f>(Q336*9)/N336</f>
        <v>6.4285714285714279E-2</v>
      </c>
      <c r="S336" s="92">
        <f>F336*K336</f>
        <v>0</v>
      </c>
      <c r="T336" s="90">
        <f>L336*F336</f>
        <v>227.67857142857142</v>
      </c>
      <c r="U336" s="90">
        <f>M336*F336</f>
        <v>3.0357142857142856</v>
      </c>
      <c r="V336" s="93">
        <f>(U336*4)/N336</f>
        <v>5.7142857142857141E-2</v>
      </c>
      <c r="W336" s="94">
        <f>U336/E336</f>
        <v>7.1428571428571425E-2</v>
      </c>
      <c r="X336" s="95">
        <f>IF($D$3="Calories",N336,"")</f>
        <v>212.5</v>
      </c>
      <c r="Y336" s="95">
        <f>IF($F$3="Grams",O336,IF($F$3="% Calories",P336,""))</f>
        <v>9.1071428571428577</v>
      </c>
      <c r="Z336" s="95" t="str">
        <f>IF($G$3="Grams",K336,"")</f>
        <v/>
      </c>
      <c r="AA336" s="95">
        <f>IF($H$3="Grams",Q336,IF($H$3="% Calories",R336,""))</f>
        <v>1.5178571428571428</v>
      </c>
      <c r="AB336" s="95" t="str">
        <f>IF($I$3="Milligrams",T336,"")</f>
        <v/>
      </c>
      <c r="AC336" s="95">
        <f>IF($E$3="Grams",U336, IF($E$3="% Calories", V336, IF($E$3="% Weight",W336, "")))</f>
        <v>3.0357142857142856</v>
      </c>
      <c r="AD336" s="96">
        <v>1</v>
      </c>
      <c r="AE336" s="66"/>
      <c r="AF336" s="66"/>
    </row>
    <row r="337" spans="1:32" hidden="1">
      <c r="A337" s="87" t="str">
        <f>IF(AND((AC337&lt;=$E$4),(AB337&lt;=$I$4),(AA337&lt;=$H$4),(Z337&lt;=$G$4),(Y337&lt;=$F$4),(X337&lt;=$D$4)),"Compliant","Non-Compliant")</f>
        <v>Non-Compliant</v>
      </c>
      <c r="B337" s="88" t="s">
        <v>428</v>
      </c>
      <c r="C337" s="88" t="s">
        <v>429</v>
      </c>
      <c r="D337" s="88">
        <v>1.5</v>
      </c>
      <c r="E337" s="88">
        <v>42</v>
      </c>
      <c r="F337" s="89">
        <v>1</v>
      </c>
      <c r="G337" s="88">
        <v>210</v>
      </c>
      <c r="H337" s="88">
        <v>11</v>
      </c>
      <c r="I337" s="88">
        <v>100</v>
      </c>
      <c r="J337" s="88">
        <v>2.5</v>
      </c>
      <c r="K337" s="88">
        <v>0</v>
      </c>
      <c r="L337" s="88">
        <v>320</v>
      </c>
      <c r="M337" s="88">
        <v>0</v>
      </c>
      <c r="N337" s="90">
        <f>F337*G337</f>
        <v>210</v>
      </c>
      <c r="O337" s="90">
        <f>F337*H337</f>
        <v>11</v>
      </c>
      <c r="P337" s="91">
        <f>(I337*F337)/N337</f>
        <v>0.47619047619047616</v>
      </c>
      <c r="Q337" s="92">
        <f>F337*J337</f>
        <v>2.5</v>
      </c>
      <c r="R337" s="91">
        <f>(Q337*9)/N337</f>
        <v>0.10714285714285714</v>
      </c>
      <c r="S337" s="92">
        <f>F337*K337</f>
        <v>0</v>
      </c>
      <c r="T337" s="90">
        <f>L337*F337</f>
        <v>320</v>
      </c>
      <c r="U337" s="90">
        <f>M337*F337</f>
        <v>0</v>
      </c>
      <c r="V337" s="93">
        <f>(U337*4)/N337</f>
        <v>0</v>
      </c>
      <c r="W337" s="94">
        <f>U337/E337</f>
        <v>0</v>
      </c>
      <c r="X337" s="95">
        <f>IF($D$3="Calories",N337,"")</f>
        <v>210</v>
      </c>
      <c r="Y337" s="95">
        <f>IF($F$3="Grams",O337,IF($F$3="% Calories",P337,""))</f>
        <v>11</v>
      </c>
      <c r="Z337" s="95" t="str">
        <f>IF($G$3="Grams",K337,"")</f>
        <v/>
      </c>
      <c r="AA337" s="95">
        <f>IF($H$3="Grams",Q337,IF($H$3="% Calories",R337,""))</f>
        <v>2.5</v>
      </c>
      <c r="AB337" s="95" t="str">
        <f>IF($I$3="Milligrams",T337,"")</f>
        <v/>
      </c>
      <c r="AC337" s="95">
        <f>IF($E$3="Grams",U337, IF($E$3="% Calories", V337, IF($E$3="% Weight",W337, "")))</f>
        <v>0</v>
      </c>
      <c r="AD337" s="96">
        <v>1</v>
      </c>
      <c r="AE337" s="66"/>
      <c r="AF337" s="66"/>
    </row>
    <row r="338" spans="1:32" hidden="1">
      <c r="A338" s="87" t="str">
        <f>IF(AND((AC338&lt;=$E$4),(AB338&lt;=$I$4),(AA338&lt;=$H$4),(Z338&lt;=$G$4),(Y338&lt;=$F$4),(X338&lt;=$D$4)),"Compliant","Non-Compliant")</f>
        <v>Non-Compliant</v>
      </c>
      <c r="B338" s="88" t="s">
        <v>428</v>
      </c>
      <c r="C338" s="88" t="s">
        <v>430</v>
      </c>
      <c r="D338" s="88">
        <v>1.5</v>
      </c>
      <c r="E338" s="88">
        <v>42</v>
      </c>
      <c r="F338" s="89">
        <f>42/30</f>
        <v>1.4</v>
      </c>
      <c r="G338" s="88">
        <v>150</v>
      </c>
      <c r="H338" s="88">
        <v>8</v>
      </c>
      <c r="I338" s="88">
        <v>70</v>
      </c>
      <c r="J338" s="88">
        <v>2</v>
      </c>
      <c r="K338" s="88">
        <v>0</v>
      </c>
      <c r="L338" s="88">
        <v>210</v>
      </c>
      <c r="M338" s="88">
        <v>0</v>
      </c>
      <c r="N338" s="90">
        <f>F338*G338</f>
        <v>210</v>
      </c>
      <c r="O338" s="90">
        <f>F338*H338</f>
        <v>11.2</v>
      </c>
      <c r="P338" s="91">
        <f>(I338*F338)/N338</f>
        <v>0.46666666666666667</v>
      </c>
      <c r="Q338" s="92">
        <f>F338*J338</f>
        <v>2.8</v>
      </c>
      <c r="R338" s="91">
        <f>(Q338*9)/N338</f>
        <v>0.12</v>
      </c>
      <c r="S338" s="92">
        <f>F338*K338</f>
        <v>0</v>
      </c>
      <c r="T338" s="90">
        <f>L338*F338</f>
        <v>294</v>
      </c>
      <c r="U338" s="90">
        <f>M338*F338</f>
        <v>0</v>
      </c>
      <c r="V338" s="93">
        <f>(U338*4)/N338</f>
        <v>0</v>
      </c>
      <c r="W338" s="94">
        <f>U338/E338</f>
        <v>0</v>
      </c>
      <c r="X338" s="95">
        <f>IF($D$3="Calories",N338,"")</f>
        <v>210</v>
      </c>
      <c r="Y338" s="95">
        <f>IF($F$3="Grams",O338,IF($F$3="% Calories",P338,""))</f>
        <v>11.2</v>
      </c>
      <c r="Z338" s="95" t="str">
        <f>IF($G$3="Grams",K338,"")</f>
        <v/>
      </c>
      <c r="AA338" s="95">
        <f>IF($H$3="Grams",Q338,IF($H$3="% Calories",R338,""))</f>
        <v>2.8</v>
      </c>
      <c r="AB338" s="95" t="str">
        <f>IF($I$3="Milligrams",T338,"")</f>
        <v/>
      </c>
      <c r="AC338" s="95">
        <f>IF($E$3="Grams",U338, IF($E$3="% Calories", V338, IF($E$3="% Weight",W338, "")))</f>
        <v>0</v>
      </c>
      <c r="AD338" s="96">
        <v>1</v>
      </c>
      <c r="AE338" s="66"/>
      <c r="AF338" s="66"/>
    </row>
    <row r="339" spans="1:32" hidden="1">
      <c r="A339" s="87" t="str">
        <f>IF(AND((AC339&lt;=$E$4),(AB339&lt;=$I$4),(AA339&lt;=$H$4),(Z339&lt;=$G$4),(Y339&lt;=$F$4),(X339&lt;=$D$4)),"Compliant","Non-Compliant")</f>
        <v>Non-Compliant</v>
      </c>
      <c r="B339" s="88" t="s">
        <v>431</v>
      </c>
      <c r="C339" s="88" t="s">
        <v>432</v>
      </c>
      <c r="D339" s="88">
        <v>1</v>
      </c>
      <c r="E339" s="88">
        <v>28</v>
      </c>
      <c r="F339" s="89">
        <v>1</v>
      </c>
      <c r="G339" s="88">
        <v>150</v>
      </c>
      <c r="H339" s="88">
        <v>10</v>
      </c>
      <c r="I339" s="88">
        <v>90</v>
      </c>
      <c r="J339" s="88">
        <v>3</v>
      </c>
      <c r="K339" s="88">
        <v>0</v>
      </c>
      <c r="L339" s="88">
        <v>160</v>
      </c>
      <c r="M339" s="88">
        <v>0</v>
      </c>
      <c r="N339" s="90">
        <f>F339*G339</f>
        <v>150</v>
      </c>
      <c r="O339" s="90">
        <f>F339*H339</f>
        <v>10</v>
      </c>
      <c r="P339" s="91">
        <f>(I339*F339)/N339</f>
        <v>0.6</v>
      </c>
      <c r="Q339" s="92">
        <f>F339*J339</f>
        <v>3</v>
      </c>
      <c r="R339" s="91">
        <f>(Q339*9)/N339</f>
        <v>0.18</v>
      </c>
      <c r="S339" s="92">
        <f>F339*K339</f>
        <v>0</v>
      </c>
      <c r="T339" s="90">
        <f>L339*F339</f>
        <v>160</v>
      </c>
      <c r="U339" s="90">
        <f>M339*F339</f>
        <v>0</v>
      </c>
      <c r="V339" s="93">
        <f>(U339*4)/N339</f>
        <v>0</v>
      </c>
      <c r="W339" s="94">
        <f>U339/E339</f>
        <v>0</v>
      </c>
      <c r="X339" s="95">
        <f>IF($D$3="Calories",N339,"")</f>
        <v>150</v>
      </c>
      <c r="Y339" s="95">
        <f>IF($F$3="Grams",O339,IF($F$3="% Calories",P339,""))</f>
        <v>10</v>
      </c>
      <c r="Z339" s="95" t="str">
        <f>IF($G$3="Grams",K339,"")</f>
        <v/>
      </c>
      <c r="AA339" s="95">
        <f>IF($H$3="Grams",Q339,IF($H$3="% Calories",R339,""))</f>
        <v>3</v>
      </c>
      <c r="AB339" s="95" t="str">
        <f>IF($I$3="Milligrams",T339,"")</f>
        <v/>
      </c>
      <c r="AC339" s="95">
        <f>IF($E$3="Grams",U339, IF($E$3="% Calories", V339, IF($E$3="% Weight",W339, "")))</f>
        <v>0</v>
      </c>
      <c r="AD339" s="96">
        <v>1</v>
      </c>
      <c r="AE339" s="66"/>
      <c r="AF339" s="66"/>
    </row>
    <row r="340" spans="1:32" hidden="1">
      <c r="A340" s="87" t="str">
        <f>IF(AND((AC340&lt;=$E$4),(AB340&lt;=$I$4),(AA340&lt;=$H$4),(Z340&lt;=$G$4),(Y340&lt;=$F$4),(X340&lt;=$D$4)),"Compliant","Non-Compliant")</f>
        <v>Non-Compliant</v>
      </c>
      <c r="B340" s="88" t="s">
        <v>431</v>
      </c>
      <c r="C340" s="88" t="s">
        <v>433</v>
      </c>
      <c r="D340" s="88">
        <v>1</v>
      </c>
      <c r="E340" s="88">
        <v>28</v>
      </c>
      <c r="F340" s="89">
        <v>1</v>
      </c>
      <c r="G340" s="88">
        <v>150</v>
      </c>
      <c r="H340" s="88">
        <v>10</v>
      </c>
      <c r="I340" s="88">
        <v>90</v>
      </c>
      <c r="J340" s="88">
        <v>2</v>
      </c>
      <c r="K340" s="88">
        <v>0</v>
      </c>
      <c r="L340" s="88">
        <v>280</v>
      </c>
      <c r="M340" s="88">
        <v>0</v>
      </c>
      <c r="N340" s="90">
        <f>F340*G340</f>
        <v>150</v>
      </c>
      <c r="O340" s="90">
        <f>F340*H340</f>
        <v>10</v>
      </c>
      <c r="P340" s="91">
        <f>(I340*F340)/N340</f>
        <v>0.6</v>
      </c>
      <c r="Q340" s="92">
        <f>F340*J340</f>
        <v>2</v>
      </c>
      <c r="R340" s="91">
        <f>(Q340*9)/N340</f>
        <v>0.12</v>
      </c>
      <c r="S340" s="92">
        <f>F340*K340</f>
        <v>0</v>
      </c>
      <c r="T340" s="90">
        <f>L340*F340</f>
        <v>280</v>
      </c>
      <c r="U340" s="90">
        <f>M340*F340</f>
        <v>0</v>
      </c>
      <c r="V340" s="93">
        <f>(U340*4)/N340</f>
        <v>0</v>
      </c>
      <c r="W340" s="94">
        <f>U340/E340</f>
        <v>0</v>
      </c>
      <c r="X340" s="95">
        <f>IF($D$3="Calories",N340,"")</f>
        <v>150</v>
      </c>
      <c r="Y340" s="95">
        <f>IF($F$3="Grams",O340,IF($F$3="% Calories",P340,""))</f>
        <v>10</v>
      </c>
      <c r="Z340" s="95" t="str">
        <f>IF($G$3="Grams",K340,"")</f>
        <v/>
      </c>
      <c r="AA340" s="95">
        <f>IF($H$3="Grams",Q340,IF($H$3="% Calories",R340,""))</f>
        <v>2</v>
      </c>
      <c r="AB340" s="95" t="str">
        <f>IF($I$3="Milligrams",T340,"")</f>
        <v/>
      </c>
      <c r="AC340" s="95">
        <f>IF($E$3="Grams",U340, IF($E$3="% Calories", V340, IF($E$3="% Weight",W340, "")))</f>
        <v>0</v>
      </c>
      <c r="AD340" s="96">
        <v>1</v>
      </c>
      <c r="AE340" s="66"/>
      <c r="AF340" s="66"/>
    </row>
    <row r="341" spans="1:32" hidden="1">
      <c r="A341" s="108" t="str">
        <f>IF(AND((AC341&lt;=$E$4),(AB341&lt;=$I$4),(AA341&lt;=$H$4),(Z341&lt;=$G$4),(Y341&lt;=$F$4),(X341&lt;=$D$4)),"Compliant","Non-Compliant")</f>
        <v>Non-Compliant</v>
      </c>
      <c r="B341" s="88" t="s">
        <v>434</v>
      </c>
      <c r="C341" s="88" t="s">
        <v>435</v>
      </c>
      <c r="D341" s="88">
        <v>2.17</v>
      </c>
      <c r="E341" s="88">
        <v>61.5</v>
      </c>
      <c r="F341" s="89">
        <v>1</v>
      </c>
      <c r="G341" s="88">
        <v>250</v>
      </c>
      <c r="H341" s="88">
        <v>2.5</v>
      </c>
      <c r="I341" s="88">
        <f>H341*9</f>
        <v>22.5</v>
      </c>
      <c r="J341" s="88">
        <v>2.5</v>
      </c>
      <c r="K341" s="88">
        <v>0</v>
      </c>
      <c r="L341" s="88">
        <v>20</v>
      </c>
      <c r="M341" s="88">
        <v>46</v>
      </c>
      <c r="N341" s="90">
        <f>F341*G341</f>
        <v>250</v>
      </c>
      <c r="O341" s="90">
        <f>F341*H341</f>
        <v>2.5</v>
      </c>
      <c r="P341" s="91">
        <f>(I341*F341)/N341</f>
        <v>0.09</v>
      </c>
      <c r="Q341" s="92">
        <f>F341*J341</f>
        <v>2.5</v>
      </c>
      <c r="R341" s="91">
        <f>(Q341*9)/N341</f>
        <v>0.09</v>
      </c>
      <c r="S341" s="92">
        <f>F341*K341</f>
        <v>0</v>
      </c>
      <c r="T341" s="90">
        <f>L341*F341</f>
        <v>20</v>
      </c>
      <c r="U341" s="90">
        <f>M341*F341</f>
        <v>46</v>
      </c>
      <c r="V341" s="93">
        <f>(U341*4)/N341</f>
        <v>0.73599999999999999</v>
      </c>
      <c r="W341" s="94">
        <f>U341/E341</f>
        <v>0.74796747967479671</v>
      </c>
      <c r="X341" s="95">
        <f>IF($D$3="Calories",N341,"")</f>
        <v>250</v>
      </c>
      <c r="Y341" s="95">
        <f>IF($F$3="Grams",O341,IF($F$3="% Calories",P341,""))</f>
        <v>2.5</v>
      </c>
      <c r="Z341" s="95" t="str">
        <f>IF($G$3="Grams",K341,"")</f>
        <v/>
      </c>
      <c r="AA341" s="95">
        <f>IF($H$3="Grams",Q341,IF($H$3="% Calories",R341,""))</f>
        <v>2.5</v>
      </c>
      <c r="AB341" s="95" t="str">
        <f>IF($I$3="Milligrams",T341,"")</f>
        <v/>
      </c>
      <c r="AC341" s="95">
        <f>IF($E$3="Grams",U341, IF($E$3="% Calories", V341, IF($E$3="% Weight",W341, "")))</f>
        <v>46</v>
      </c>
      <c r="AD341" s="96">
        <v>1</v>
      </c>
      <c r="AE341" s="66"/>
      <c r="AF341" s="66"/>
    </row>
    <row r="342" spans="1:32" ht="21.75" customHeight="1">
      <c r="A342" s="172" t="s">
        <v>15</v>
      </c>
      <c r="B342" s="173"/>
      <c r="C342" s="173"/>
      <c r="D342" s="173"/>
      <c r="E342" s="173"/>
      <c r="F342" s="173"/>
      <c r="G342" s="173"/>
      <c r="H342" s="173"/>
      <c r="I342" s="173"/>
      <c r="J342" s="173"/>
      <c r="K342" s="173"/>
      <c r="L342" s="173"/>
      <c r="M342" s="173"/>
      <c r="N342" s="173"/>
      <c r="O342" s="173"/>
      <c r="P342" s="173"/>
      <c r="Q342" s="173"/>
      <c r="R342" s="173"/>
      <c r="S342" s="173"/>
      <c r="T342" s="173"/>
      <c r="U342" s="173"/>
      <c r="V342" s="173"/>
      <c r="W342" s="173"/>
      <c r="X342" s="95"/>
      <c r="Y342" s="95"/>
      <c r="Z342" s="95"/>
      <c r="AA342" s="95"/>
      <c r="AB342" s="95"/>
      <c r="AC342" s="95"/>
      <c r="AD342" s="109"/>
      <c r="AE342" s="95"/>
    </row>
    <row r="343" spans="1:32" ht="12.75">
      <c r="A343" s="149" t="s">
        <v>436</v>
      </c>
      <c r="B343" s="160" t="s">
        <v>437</v>
      </c>
      <c r="C343" s="161"/>
      <c r="D343" s="161"/>
      <c r="E343" s="161"/>
      <c r="F343" s="161"/>
      <c r="G343" s="161"/>
      <c r="H343" s="161"/>
      <c r="I343" s="161"/>
      <c r="J343" s="161"/>
      <c r="K343" s="161"/>
      <c r="L343" s="161"/>
      <c r="M343" s="162"/>
      <c r="N343" s="174" t="s">
        <v>438</v>
      </c>
      <c r="O343" s="175"/>
      <c r="P343" s="175"/>
      <c r="Q343" s="175"/>
      <c r="R343" s="175"/>
      <c r="S343" s="175"/>
      <c r="T343" s="175"/>
      <c r="U343" s="175"/>
      <c r="V343" s="175"/>
      <c r="W343" s="176"/>
      <c r="X343" s="95" t="str">
        <f t="shared" ref="X343" si="0">IF($D$3="Calories",N343,"")</f>
        <v>These columns will auto-populate</v>
      </c>
      <c r="Y343" s="95">
        <f t="shared" ref="Y343" si="1">IF($F$3="Grams",O343,IF($F$3="% Calories",P343,""))</f>
        <v>0</v>
      </c>
      <c r="Z343" s="95" t="str">
        <f t="shared" ref="Z343" si="2">IF($G$3="Grams",K343,"")</f>
        <v/>
      </c>
      <c r="AA343" s="95">
        <f t="shared" ref="AA343" si="3">IF($H$3="Grams",Q343,IF($H$3="% Calories",R343,""))</f>
        <v>0</v>
      </c>
      <c r="AB343" s="95" t="str">
        <f t="shared" ref="AB343" si="4">IF($I$3="Milligrams",T343,"")</f>
        <v/>
      </c>
      <c r="AC343" s="95">
        <f t="shared" ref="AC343" si="5">IF($E$3="Grams",U343, IF($E$3="% Calories", V343, IF($E$3="% Weight",W343, "")))</f>
        <v>0</v>
      </c>
      <c r="AD343" s="109">
        <v>1</v>
      </c>
      <c r="AE343" s="66"/>
      <c r="AF343" s="66"/>
    </row>
    <row r="344" spans="1:32" ht="26.25" customHeight="1">
      <c r="A344" s="111" t="s">
        <v>49</v>
      </c>
      <c r="B344" s="112" t="s">
        <v>23</v>
      </c>
      <c r="C344" s="112" t="s">
        <v>24</v>
      </c>
      <c r="D344" s="112" t="s">
        <v>25</v>
      </c>
      <c r="E344" s="112" t="s">
        <v>26</v>
      </c>
      <c r="F344" s="112" t="s">
        <v>27</v>
      </c>
      <c r="G344" s="112" t="s">
        <v>2</v>
      </c>
      <c r="H344" s="112" t="s">
        <v>28</v>
      </c>
      <c r="I344" s="112" t="s">
        <v>29</v>
      </c>
      <c r="J344" s="112" t="s">
        <v>30</v>
      </c>
      <c r="K344" s="112" t="s">
        <v>31</v>
      </c>
      <c r="L344" s="112" t="s">
        <v>32</v>
      </c>
      <c r="M344" s="112" t="s">
        <v>33</v>
      </c>
      <c r="N344" s="112" t="s">
        <v>439</v>
      </c>
      <c r="O344" s="112" t="s">
        <v>440</v>
      </c>
      <c r="P344" s="112" t="s">
        <v>441</v>
      </c>
      <c r="Q344" s="112" t="s">
        <v>442</v>
      </c>
      <c r="R344" s="112" t="s">
        <v>443</v>
      </c>
      <c r="S344" s="112" t="s">
        <v>444</v>
      </c>
      <c r="T344" s="112" t="s">
        <v>445</v>
      </c>
      <c r="U344" s="112" t="s">
        <v>446</v>
      </c>
      <c r="V344" s="112" t="s">
        <v>447</v>
      </c>
      <c r="W344" s="113" t="s">
        <v>448</v>
      </c>
      <c r="X344" s="114" t="s">
        <v>44</v>
      </c>
      <c r="Y344" s="114" t="s">
        <v>45</v>
      </c>
      <c r="Z344" s="114" t="s">
        <v>5</v>
      </c>
      <c r="AA344" s="114" t="s">
        <v>46</v>
      </c>
      <c r="AB344" s="114" t="s">
        <v>7</v>
      </c>
      <c r="AC344" s="114" t="s">
        <v>3</v>
      </c>
      <c r="AD344" s="115" t="s">
        <v>47</v>
      </c>
      <c r="AE344" s="66"/>
      <c r="AF344" s="66"/>
    </row>
    <row r="345" spans="1:32">
      <c r="A345" s="21" t="str">
        <f>IF(AND((AC345&lt;=$E$4),(AB345&lt;=$I$4),(AA345&lt;=$H$4),(Z345&lt;=$G$4),(Y345&lt;=$F$4),(X345&lt;=$D$4)),"Compliant","Non-Compliant")</f>
        <v>Non-Compliant</v>
      </c>
      <c r="B345" s="22" t="s">
        <v>204</v>
      </c>
      <c r="C345" s="22" t="s">
        <v>449</v>
      </c>
      <c r="D345" s="22">
        <v>4</v>
      </c>
      <c r="E345" s="22">
        <v>114</v>
      </c>
      <c r="F345" s="22">
        <v>1</v>
      </c>
      <c r="G345" s="22">
        <v>470</v>
      </c>
      <c r="H345" s="22">
        <v>26</v>
      </c>
      <c r="I345" s="22">
        <v>234</v>
      </c>
      <c r="J345" s="22">
        <v>7</v>
      </c>
      <c r="K345" s="22">
        <v>8</v>
      </c>
      <c r="L345" s="22">
        <v>250</v>
      </c>
      <c r="M345" s="22">
        <v>28</v>
      </c>
      <c r="N345" s="23">
        <f>F345*G345</f>
        <v>470</v>
      </c>
      <c r="O345" s="23">
        <f>F345*H345</f>
        <v>26</v>
      </c>
      <c r="P345" s="24">
        <f>(I345*F345)/N345</f>
        <v>0.49787234042553191</v>
      </c>
      <c r="Q345" s="25">
        <f>F345*J345</f>
        <v>7</v>
      </c>
      <c r="R345" s="26">
        <f>(Q345*9)/N345</f>
        <v>0.13404255319148936</v>
      </c>
      <c r="S345" s="25">
        <f>F345*K345</f>
        <v>8</v>
      </c>
      <c r="T345" s="23">
        <f>L345*F345</f>
        <v>250</v>
      </c>
      <c r="U345" s="23">
        <f>M345*F345</f>
        <v>28</v>
      </c>
      <c r="V345" s="27">
        <f>(U345*4)/N345</f>
        <v>0.23829787234042554</v>
      </c>
      <c r="W345" s="28">
        <f>U345/E345</f>
        <v>0.24561403508771928</v>
      </c>
      <c r="X345" s="16">
        <f>IF($D$3="Calories",N345,"")</f>
        <v>470</v>
      </c>
      <c r="Y345" s="16">
        <f>IF($F$3="Grams",O345,IF($F$3="% Calories",P345,""))</f>
        <v>26</v>
      </c>
      <c r="Z345" s="16" t="str">
        <f>IF($G$3="Grams",K345,"")</f>
        <v/>
      </c>
      <c r="AA345" s="16">
        <f>IF($H$3="Grams",Q345,IF($H$3="% Calories",R345,""))</f>
        <v>7</v>
      </c>
      <c r="AB345" s="16" t="str">
        <f>IF($I$3="Milligrams",T345,"")</f>
        <v/>
      </c>
      <c r="AC345" s="16">
        <f>IF($E$3="Grams",U345, IF($E$3="% Calories", V345, IF($E$3="% Weight",W345, "")))</f>
        <v>28</v>
      </c>
      <c r="AD345" s="29">
        <v>1</v>
      </c>
      <c r="AE345" s="2"/>
    </row>
    <row r="346" spans="1:32">
      <c r="A346" s="30" t="str">
        <f>IF(AND((AC346&lt;=$E$4),(AB346&lt;=$I$4),(AA346&lt;=$H$4),(Z346&lt;=$G$4),(Y346&lt;=$F$4),(X346&lt;=$D$4)),"Compliant","Non-Compliant")</f>
        <v>Non-Compliant</v>
      </c>
      <c r="B346" s="31" t="s">
        <v>50</v>
      </c>
      <c r="C346" s="31" t="s">
        <v>450</v>
      </c>
      <c r="D346" s="31">
        <v>1.38</v>
      </c>
      <c r="E346" s="31">
        <v>39</v>
      </c>
      <c r="F346" s="31">
        <v>1</v>
      </c>
      <c r="G346" s="31">
        <v>190</v>
      </c>
      <c r="H346" s="31">
        <v>10</v>
      </c>
      <c r="I346" s="31">
        <v>90</v>
      </c>
      <c r="J346" s="31">
        <v>2.5</v>
      </c>
      <c r="K346" s="31">
        <v>0</v>
      </c>
      <c r="L346" s="31">
        <v>350</v>
      </c>
      <c r="M346" s="31">
        <v>5</v>
      </c>
      <c r="N346" s="32">
        <f>F346*G346</f>
        <v>190</v>
      </c>
      <c r="O346" s="32">
        <f>F346*H346</f>
        <v>10</v>
      </c>
      <c r="P346" s="33">
        <f>(I346*F346)/N346</f>
        <v>0.47368421052631576</v>
      </c>
      <c r="Q346" s="34">
        <f>F346*J346</f>
        <v>2.5</v>
      </c>
      <c r="R346" s="35">
        <f>(Q346*9)/N346</f>
        <v>0.11842105263157894</v>
      </c>
      <c r="S346" s="34">
        <f>F346*K346</f>
        <v>0</v>
      </c>
      <c r="T346" s="32">
        <f>L346*F346</f>
        <v>350</v>
      </c>
      <c r="U346" s="32">
        <f>M346*F346</f>
        <v>5</v>
      </c>
      <c r="V346" s="36">
        <f>(U346*4)/N346</f>
        <v>0.10526315789473684</v>
      </c>
      <c r="W346" s="37">
        <f>U346/E346</f>
        <v>0.12820512820512819</v>
      </c>
      <c r="X346" s="16">
        <f>IF($D$3="Calories",N346,"")</f>
        <v>190</v>
      </c>
      <c r="Y346" s="16">
        <f>IF($F$3="Grams",O346,IF($F$3="% Calories",P346,""))</f>
        <v>10</v>
      </c>
      <c r="Z346" s="16" t="str">
        <f>IF($G$3="Grams",K346,"")</f>
        <v/>
      </c>
      <c r="AA346" s="16">
        <f>IF($H$3="Grams",Q346,IF($H$3="% Calories",R346,""))</f>
        <v>2.5</v>
      </c>
      <c r="AB346" s="16" t="str">
        <f>IF($I$3="Milligrams",T346,"")</f>
        <v/>
      </c>
      <c r="AC346" s="16">
        <f>IF($E$3="Grams",U346, IF($E$3="% Calories", V346, IF($E$3="% Weight",W346, "")))</f>
        <v>5</v>
      </c>
      <c r="AD346" s="29">
        <v>1</v>
      </c>
      <c r="AE346" s="2"/>
    </row>
    <row r="347" spans="1:32">
      <c r="A347" s="21" t="e">
        <f>IF(AND((AC347&lt;=$E$4),(AB347&lt;=$I$4),(AA347&lt;=$H$4),(Z347&lt;=$G$4),(Y347&lt;=$F$4),(X347&lt;=$D$4)),"Compliant","Non-Compliant")</f>
        <v>#VALUE!</v>
      </c>
      <c r="B347" s="22" t="s">
        <v>159</v>
      </c>
      <c r="C347" s="22" t="s">
        <v>451</v>
      </c>
      <c r="D347" s="22">
        <v>2</v>
      </c>
      <c r="E347" s="22">
        <v>56</v>
      </c>
      <c r="F347" s="22">
        <v>1</v>
      </c>
      <c r="G347" s="22">
        <v>320</v>
      </c>
      <c r="H347" s="22">
        <v>22</v>
      </c>
      <c r="I347" s="22">
        <v>200</v>
      </c>
      <c r="J347" s="22">
        <v>3</v>
      </c>
      <c r="K347" s="22">
        <v>0</v>
      </c>
      <c r="L347" s="22">
        <v>500</v>
      </c>
      <c r="M347" s="22" t="s">
        <v>452</v>
      </c>
      <c r="N347" s="23">
        <f>F347*G347</f>
        <v>320</v>
      </c>
      <c r="O347" s="23">
        <f>F347*H347</f>
        <v>22</v>
      </c>
      <c r="P347" s="24">
        <f>(I347*F347)/N347</f>
        <v>0.625</v>
      </c>
      <c r="Q347" s="25">
        <f>F347*J347</f>
        <v>3</v>
      </c>
      <c r="R347" s="26">
        <f>(Q347*9)/N347</f>
        <v>8.4375000000000006E-2</v>
      </c>
      <c r="S347" s="25">
        <f>F347*K347</f>
        <v>0</v>
      </c>
      <c r="T347" s="23">
        <f>L347*F347</f>
        <v>500</v>
      </c>
      <c r="U347" s="23" t="e">
        <f>M347*F347</f>
        <v>#VALUE!</v>
      </c>
      <c r="V347" s="27" t="e">
        <f>(U347*4)/N347</f>
        <v>#VALUE!</v>
      </c>
      <c r="W347" s="28" t="e">
        <f>U347/E347</f>
        <v>#VALUE!</v>
      </c>
      <c r="X347" s="16">
        <f>IF($D$3="Calories",N347,"")</f>
        <v>320</v>
      </c>
      <c r="Y347" s="16">
        <f>IF($F$3="Grams",O347,IF($F$3="% Calories",P347,""))</f>
        <v>22</v>
      </c>
      <c r="Z347" s="16" t="str">
        <f>IF($G$3="Grams",K347,"")</f>
        <v/>
      </c>
      <c r="AA347" s="16">
        <f>IF($H$3="Grams",Q347,IF($H$3="% Calories",R347,""))</f>
        <v>3</v>
      </c>
      <c r="AB347" s="16" t="str">
        <f>IF($I$3="Milligrams",T347,"")</f>
        <v/>
      </c>
      <c r="AC347" s="16" t="e">
        <f>IF($E$3="Grams",U347, IF($E$3="% Calories", V347, IF($E$3="% Weight",W347, "")))</f>
        <v>#VALUE!</v>
      </c>
      <c r="AD347" s="29">
        <v>1</v>
      </c>
      <c r="AE347" s="2"/>
    </row>
    <row r="348" spans="1:32">
      <c r="A348" s="30" t="str">
        <f>IF(AND((AC348&lt;=$E$4),(AB348&lt;=$I$4),(AA348&lt;=$H$4),(Z348&lt;=$G$4),(Y348&lt;=$F$4),(X348&lt;=$D$4)),"Compliant","Non-Compliant")</f>
        <v>Non-Compliant</v>
      </c>
      <c r="B348" s="38" t="s">
        <v>159</v>
      </c>
      <c r="C348" s="38" t="s">
        <v>453</v>
      </c>
      <c r="D348" s="39">
        <v>1.75</v>
      </c>
      <c r="E348" s="40">
        <v>49</v>
      </c>
      <c r="F348" s="31">
        <v>1</v>
      </c>
      <c r="G348" s="40">
        <v>250</v>
      </c>
      <c r="H348" s="40">
        <v>14</v>
      </c>
      <c r="I348" s="40">
        <v>130</v>
      </c>
      <c r="J348" s="40">
        <v>2.5</v>
      </c>
      <c r="K348" s="40">
        <v>0</v>
      </c>
      <c r="L348" s="40">
        <v>490</v>
      </c>
      <c r="M348" s="40">
        <v>1</v>
      </c>
      <c r="N348" s="32">
        <f>F348*G348</f>
        <v>250</v>
      </c>
      <c r="O348" s="32">
        <f>F348*H348</f>
        <v>14</v>
      </c>
      <c r="P348" s="33">
        <f>(I348*F348)/N348</f>
        <v>0.52</v>
      </c>
      <c r="Q348" s="34">
        <f>F348*J348</f>
        <v>2.5</v>
      </c>
      <c r="R348" s="35">
        <f>(Q348*9)/N348</f>
        <v>0.09</v>
      </c>
      <c r="S348" s="34">
        <f>F348*K348</f>
        <v>0</v>
      </c>
      <c r="T348" s="32">
        <f>L348*F348</f>
        <v>490</v>
      </c>
      <c r="U348" s="32">
        <f>M348*F348</f>
        <v>1</v>
      </c>
      <c r="V348" s="36">
        <f>(U348*4)/N348</f>
        <v>1.6E-2</v>
      </c>
      <c r="W348" s="37">
        <f>U348/E348</f>
        <v>2.0408163265306121E-2</v>
      </c>
      <c r="X348" s="16">
        <f>IF($D$3="Calories",N348,"")</f>
        <v>250</v>
      </c>
      <c r="Y348" s="16">
        <f>IF($F$3="Grams",O348,IF($F$3="% Calories",P348,""))</f>
        <v>14</v>
      </c>
      <c r="Z348" s="16" t="str">
        <f>IF($G$3="Grams",K348,"")</f>
        <v/>
      </c>
      <c r="AA348" s="16">
        <f>IF($H$3="Grams",Q348,IF($H$3="% Calories",R348,""))</f>
        <v>2.5</v>
      </c>
      <c r="AB348" s="16" t="str">
        <f>IF($I$3="Milligrams",T348,"")</f>
        <v/>
      </c>
      <c r="AC348" s="16">
        <f>IF($E$3="Grams",U348, IF($E$3="% Calories", V348, IF($E$3="% Weight",W348, "")))</f>
        <v>1</v>
      </c>
      <c r="AD348" s="29">
        <v>1</v>
      </c>
      <c r="AE348" s="2"/>
    </row>
    <row r="349" spans="1:32">
      <c r="A349" s="21" t="str">
        <f>IF(AND((AC349&lt;=$E$4),(AB349&lt;=$I$4),(AA349&lt;=$H$4),(Z349&lt;=$G$4),(Y349&lt;=$F$4),(X349&lt;=$D$4)),"Compliant","Non-Compliant")</f>
        <v>Non-Compliant</v>
      </c>
      <c r="B349" s="41" t="s">
        <v>159</v>
      </c>
      <c r="C349" s="41" t="s">
        <v>454</v>
      </c>
      <c r="D349" s="42">
        <v>2</v>
      </c>
      <c r="E349" s="43">
        <v>56</v>
      </c>
      <c r="F349" s="22">
        <v>1</v>
      </c>
      <c r="G349" s="43">
        <v>290</v>
      </c>
      <c r="H349" s="43">
        <v>14</v>
      </c>
      <c r="I349" s="43">
        <v>120</v>
      </c>
      <c r="J349" s="43">
        <v>2</v>
      </c>
      <c r="K349" s="43">
        <v>0</v>
      </c>
      <c r="L349" s="43">
        <v>370</v>
      </c>
      <c r="M349" s="43">
        <v>2</v>
      </c>
      <c r="N349" s="23">
        <f>F349*G349</f>
        <v>290</v>
      </c>
      <c r="O349" s="23">
        <f>F349*H349</f>
        <v>14</v>
      </c>
      <c r="P349" s="24">
        <f>(I349*F349)/N349</f>
        <v>0.41379310344827586</v>
      </c>
      <c r="Q349" s="25">
        <f>F349*J349</f>
        <v>2</v>
      </c>
      <c r="R349" s="26">
        <f>(Q349*9)/N349</f>
        <v>6.2068965517241378E-2</v>
      </c>
      <c r="S349" s="25">
        <f>F349*K349</f>
        <v>0</v>
      </c>
      <c r="T349" s="23">
        <f>L349*F349</f>
        <v>370</v>
      </c>
      <c r="U349" s="23">
        <f>M349*F349</f>
        <v>2</v>
      </c>
      <c r="V349" s="27">
        <f>(U349*4)/N349</f>
        <v>2.7586206896551724E-2</v>
      </c>
      <c r="W349" s="28">
        <f>U349/E349</f>
        <v>3.5714285714285712E-2</v>
      </c>
      <c r="X349" s="16">
        <f>IF($D$3="Calories",N349,"")</f>
        <v>290</v>
      </c>
      <c r="Y349" s="16">
        <f>IF($F$3="Grams",O349,IF($F$3="% Calories",P349,""))</f>
        <v>14</v>
      </c>
      <c r="Z349" s="16" t="str">
        <f>IF($G$3="Grams",K349,"")</f>
        <v/>
      </c>
      <c r="AA349" s="16">
        <f>IF($H$3="Grams",Q349,IF($H$3="% Calories",R349,""))</f>
        <v>2</v>
      </c>
      <c r="AB349" s="16" t="str">
        <f>IF($I$3="Milligrams",T349,"")</f>
        <v/>
      </c>
      <c r="AC349" s="16">
        <f>IF($E$3="Grams",U349, IF($E$3="% Calories", V349, IF($E$3="% Weight",W349, "")))</f>
        <v>2</v>
      </c>
      <c r="AD349" s="29">
        <v>1</v>
      </c>
      <c r="AE349" s="2"/>
    </row>
    <row r="350" spans="1:32">
      <c r="A350" s="30" t="e">
        <f>IF(AND((AC350&lt;=$E$4),(AB350&lt;=$I$4),(AA350&lt;=$H$4),(Z350&lt;=$G$4),(Y350&lt;=$F$4),(X350&lt;=$D$4)),"Compliant","Non-Compliant")</f>
        <v>#VALUE!</v>
      </c>
      <c r="B350" s="38" t="s">
        <v>159</v>
      </c>
      <c r="C350" s="38" t="s">
        <v>455</v>
      </c>
      <c r="D350" s="39">
        <v>1.25</v>
      </c>
      <c r="E350" s="40">
        <v>35</v>
      </c>
      <c r="F350" s="31">
        <v>1</v>
      </c>
      <c r="G350" s="40">
        <v>170</v>
      </c>
      <c r="H350" s="40">
        <v>9</v>
      </c>
      <c r="I350" s="40">
        <v>70</v>
      </c>
      <c r="J350" s="40">
        <v>1.5</v>
      </c>
      <c r="K350" s="40">
        <v>0</v>
      </c>
      <c r="L350" s="40">
        <v>370</v>
      </c>
      <c r="M350" s="40" t="s">
        <v>452</v>
      </c>
      <c r="N350" s="32">
        <f>F350*G350</f>
        <v>170</v>
      </c>
      <c r="O350" s="32">
        <f>F350*H350</f>
        <v>9</v>
      </c>
      <c r="P350" s="33">
        <f>(I350*F350)/N350</f>
        <v>0.41176470588235292</v>
      </c>
      <c r="Q350" s="34">
        <f>F350*J350</f>
        <v>1.5</v>
      </c>
      <c r="R350" s="35">
        <f>(Q350*9)/N350</f>
        <v>7.9411764705882348E-2</v>
      </c>
      <c r="S350" s="34">
        <f>F350*K350</f>
        <v>0</v>
      </c>
      <c r="T350" s="32">
        <f>L350*F350</f>
        <v>370</v>
      </c>
      <c r="U350" s="32" t="e">
        <f>M350*F350</f>
        <v>#VALUE!</v>
      </c>
      <c r="V350" s="36" t="e">
        <f>(U350*4)/N350</f>
        <v>#VALUE!</v>
      </c>
      <c r="W350" s="37" t="e">
        <f>U350/E350</f>
        <v>#VALUE!</v>
      </c>
      <c r="X350" s="16">
        <f>IF($D$3="Calories",N350,"")</f>
        <v>170</v>
      </c>
      <c r="Y350" s="16">
        <f>IF($F$3="Grams",O350,IF($F$3="% Calories",P350,""))</f>
        <v>9</v>
      </c>
      <c r="Z350" s="16" t="str">
        <f>IF($G$3="Grams",K350,"")</f>
        <v/>
      </c>
      <c r="AA350" s="16">
        <f>IF($H$3="Grams",Q350,IF($H$3="% Calories",R350,""))</f>
        <v>1.5</v>
      </c>
      <c r="AB350" s="16" t="str">
        <f>IF($I$3="Milligrams",T350,"")</f>
        <v/>
      </c>
      <c r="AC350" s="16" t="e">
        <f>IF($E$3="Grams",U350, IF($E$3="% Calories", V350, IF($E$3="% Weight",W350, "")))</f>
        <v>#VALUE!</v>
      </c>
      <c r="AD350" s="29">
        <v>1</v>
      </c>
      <c r="AE350" s="2"/>
    </row>
    <row r="351" spans="1:32">
      <c r="A351" s="21" t="e">
        <f>IF(AND((AC351&lt;=$E$4),(AB351&lt;=$I$4),(AA351&lt;=$H$4),(Z351&lt;=$G$4),(Y351&lt;=$F$4),(X351&lt;=$D$4)),"Compliant","Non-Compliant")</f>
        <v>#VALUE!</v>
      </c>
      <c r="B351" s="41" t="s">
        <v>159</v>
      </c>
      <c r="C351" s="41" t="s">
        <v>456</v>
      </c>
      <c r="D351" s="42">
        <v>2</v>
      </c>
      <c r="E351" s="43">
        <v>56</v>
      </c>
      <c r="F351" s="22">
        <v>1</v>
      </c>
      <c r="G351" s="43">
        <v>320</v>
      </c>
      <c r="H351" s="43">
        <v>22</v>
      </c>
      <c r="I351" s="43">
        <v>200</v>
      </c>
      <c r="J351" s="43">
        <v>3</v>
      </c>
      <c r="K351" s="43">
        <v>0</v>
      </c>
      <c r="L351" s="43">
        <v>510</v>
      </c>
      <c r="M351" s="43" t="s">
        <v>452</v>
      </c>
      <c r="N351" s="23">
        <f>F351*G351</f>
        <v>320</v>
      </c>
      <c r="O351" s="23">
        <f>F351*H351</f>
        <v>22</v>
      </c>
      <c r="P351" s="24">
        <f>(I351*F351)/N351</f>
        <v>0.625</v>
      </c>
      <c r="Q351" s="25">
        <f>F351*J351</f>
        <v>3</v>
      </c>
      <c r="R351" s="26">
        <f>(Q351*9)/N351</f>
        <v>8.4375000000000006E-2</v>
      </c>
      <c r="S351" s="25">
        <f>F351*K351</f>
        <v>0</v>
      </c>
      <c r="T351" s="23">
        <f>L351*F351</f>
        <v>510</v>
      </c>
      <c r="U351" s="23" t="e">
        <f>M351*F351</f>
        <v>#VALUE!</v>
      </c>
      <c r="V351" s="27" t="e">
        <f>(U351*4)/N351</f>
        <v>#VALUE!</v>
      </c>
      <c r="W351" s="28" t="e">
        <f>U351/E351</f>
        <v>#VALUE!</v>
      </c>
      <c r="X351" s="16">
        <f>IF($D$3="Calories",N351,"")</f>
        <v>320</v>
      </c>
      <c r="Y351" s="16">
        <f>IF($F$3="Grams",O351,IF($F$3="% Calories",P351,""))</f>
        <v>22</v>
      </c>
      <c r="Z351" s="16" t="str">
        <f>IF($G$3="Grams",K351,"")</f>
        <v/>
      </c>
      <c r="AA351" s="16">
        <f>IF($H$3="Grams",Q351,IF($H$3="% Calories",R351,""))</f>
        <v>3</v>
      </c>
      <c r="AB351" s="16" t="str">
        <f>IF($I$3="Milligrams",T351,"")</f>
        <v/>
      </c>
      <c r="AC351" s="16" t="e">
        <f>IF($E$3="Grams",U351, IF($E$3="% Calories", V351, IF($E$3="% Weight",W351, "")))</f>
        <v>#VALUE!</v>
      </c>
      <c r="AD351" s="29">
        <v>1</v>
      </c>
      <c r="AE351" s="2"/>
    </row>
    <row r="352" spans="1:32">
      <c r="A352" s="30" t="str">
        <f>IF(AND((AC352&lt;=$E$4),(AB352&lt;=$I$4),(AA352&lt;=$H$4),(Z352&lt;=$G$4),(Y352&lt;=$F$4),(X352&lt;=$D$4)),"Compliant","Non-Compliant")</f>
        <v>Compliant</v>
      </c>
      <c r="B352" s="38" t="s">
        <v>213</v>
      </c>
      <c r="C352" s="38" t="s">
        <v>457</v>
      </c>
      <c r="D352" s="39">
        <v>0.67</v>
      </c>
      <c r="E352" s="40">
        <v>19</v>
      </c>
      <c r="F352" s="31">
        <v>1</v>
      </c>
      <c r="G352" s="40">
        <v>100</v>
      </c>
      <c r="H352" s="40">
        <v>6</v>
      </c>
      <c r="I352" s="40">
        <v>60</v>
      </c>
      <c r="J352" s="40">
        <v>2</v>
      </c>
      <c r="K352" s="40">
        <v>0</v>
      </c>
      <c r="L352" s="40">
        <v>105</v>
      </c>
      <c r="M352" s="40">
        <v>0</v>
      </c>
      <c r="N352" s="32">
        <f>F352*G352</f>
        <v>100</v>
      </c>
      <c r="O352" s="32">
        <f>F352*H352</f>
        <v>6</v>
      </c>
      <c r="P352" s="33">
        <f>(I352*F352)/N352</f>
        <v>0.6</v>
      </c>
      <c r="Q352" s="34">
        <f>F352*J352</f>
        <v>2</v>
      </c>
      <c r="R352" s="35">
        <f>(Q352*9)/N352</f>
        <v>0.18</v>
      </c>
      <c r="S352" s="34">
        <f>F352*K352</f>
        <v>0</v>
      </c>
      <c r="T352" s="32">
        <f>L352*F352</f>
        <v>105</v>
      </c>
      <c r="U352" s="32">
        <f>M352*F352</f>
        <v>0</v>
      </c>
      <c r="V352" s="36">
        <f>(U352*4)/N352</f>
        <v>0</v>
      </c>
      <c r="W352" s="37">
        <f>U352/E352</f>
        <v>0</v>
      </c>
      <c r="X352" s="16">
        <f>IF($D$3="Calories",N352,"")</f>
        <v>100</v>
      </c>
      <c r="Y352" s="16">
        <f>IF($F$3="Grams",O352,IF($F$3="% Calories",P352,""))</f>
        <v>6</v>
      </c>
      <c r="Z352" s="16" t="str">
        <f>IF($G$3="Grams",K352,"")</f>
        <v/>
      </c>
      <c r="AA352" s="16">
        <f>IF($H$3="Grams",Q352,IF($H$3="% Calories",R352,""))</f>
        <v>2</v>
      </c>
      <c r="AB352" s="16" t="str">
        <f>IF($I$3="Milligrams",T352,"")</f>
        <v/>
      </c>
      <c r="AC352" s="16">
        <f>IF($E$3="Grams",U352, IF($E$3="% Calories", V352, IF($E$3="% Weight",W352, "")))</f>
        <v>0</v>
      </c>
      <c r="AD352" s="29">
        <v>1</v>
      </c>
      <c r="AE352" s="2"/>
    </row>
    <row r="353" spans="1:31">
      <c r="A353" s="21" t="e">
        <f>IF(AND((AC353&lt;=$E$4),(AB353&lt;=$I$4),(AA353&lt;=$H$4),(Z353&lt;=$G$4),(Y353&lt;=$F$4),(X353&lt;=$D$4)),"Compliant","Non-Compliant")</f>
        <v>#VALUE!</v>
      </c>
      <c r="B353" s="41" t="s">
        <v>213</v>
      </c>
      <c r="C353" s="41" t="s">
        <v>458</v>
      </c>
      <c r="D353" s="42">
        <v>0.74</v>
      </c>
      <c r="E353" s="43">
        <v>21</v>
      </c>
      <c r="F353" s="22">
        <v>1</v>
      </c>
      <c r="G353" s="43">
        <v>110</v>
      </c>
      <c r="H353" s="43">
        <v>7</v>
      </c>
      <c r="I353" s="43">
        <v>60</v>
      </c>
      <c r="J353" s="43">
        <v>2</v>
      </c>
      <c r="K353" s="43">
        <v>0</v>
      </c>
      <c r="L353" s="43">
        <v>120</v>
      </c>
      <c r="M353" s="43" t="s">
        <v>452</v>
      </c>
      <c r="N353" s="23">
        <f>F353*G353</f>
        <v>110</v>
      </c>
      <c r="O353" s="23">
        <f>F353*H353</f>
        <v>7</v>
      </c>
      <c r="P353" s="24">
        <f>(I353*F353)/N353</f>
        <v>0.54545454545454541</v>
      </c>
      <c r="Q353" s="25">
        <f>F353*J353</f>
        <v>2</v>
      </c>
      <c r="R353" s="26">
        <f>(Q353*9)/N353</f>
        <v>0.16363636363636364</v>
      </c>
      <c r="S353" s="25">
        <f>F353*K353</f>
        <v>0</v>
      </c>
      <c r="T353" s="23">
        <f>L353*F353</f>
        <v>120</v>
      </c>
      <c r="U353" s="23" t="e">
        <f>M353*F353</f>
        <v>#VALUE!</v>
      </c>
      <c r="V353" s="27" t="e">
        <f>(U353*4)/N353</f>
        <v>#VALUE!</v>
      </c>
      <c r="W353" s="28" t="e">
        <f>U353/E353</f>
        <v>#VALUE!</v>
      </c>
      <c r="X353" s="16">
        <f>IF($D$3="Calories",N353,"")</f>
        <v>110</v>
      </c>
      <c r="Y353" s="16">
        <f>IF($F$3="Grams",O353,IF($F$3="% Calories",P353,""))</f>
        <v>7</v>
      </c>
      <c r="Z353" s="16" t="str">
        <f>IF($G$3="Grams",K353,"")</f>
        <v/>
      </c>
      <c r="AA353" s="16">
        <f>IF($H$3="Grams",Q353,IF($H$3="% Calories",R353,""))</f>
        <v>2</v>
      </c>
      <c r="AB353" s="16" t="str">
        <f>IF($I$3="Milligrams",T353,"")</f>
        <v/>
      </c>
      <c r="AC353" s="16" t="e">
        <f>IF($E$3="Grams",U353, IF($E$3="% Calories", V353, IF($E$3="% Weight",W353, "")))</f>
        <v>#VALUE!</v>
      </c>
      <c r="AD353" s="29">
        <v>1</v>
      </c>
      <c r="AE353" s="2"/>
    </row>
    <row r="354" spans="1:31">
      <c r="A354" s="30" t="e">
        <f>IF(AND((AC354&lt;=$E$4),(AB354&lt;=$I$4),(AA354&lt;=$H$4),(Z354&lt;=$G$4),(Y354&lt;=$F$4),(X354&lt;=$D$4)),"Compliant","Non-Compliant")</f>
        <v>#VALUE!</v>
      </c>
      <c r="B354" s="38" t="s">
        <v>213</v>
      </c>
      <c r="C354" s="38" t="s">
        <v>459</v>
      </c>
      <c r="D354" s="39">
        <v>0.74</v>
      </c>
      <c r="E354" s="40">
        <v>21</v>
      </c>
      <c r="F354" s="31">
        <v>1</v>
      </c>
      <c r="G354" s="40">
        <v>110</v>
      </c>
      <c r="H354" s="40">
        <v>7</v>
      </c>
      <c r="I354" s="40">
        <v>60</v>
      </c>
      <c r="J354" s="40">
        <v>2</v>
      </c>
      <c r="K354" s="40">
        <v>0</v>
      </c>
      <c r="L354" s="40">
        <v>140</v>
      </c>
      <c r="M354" s="40" t="s">
        <v>452</v>
      </c>
      <c r="N354" s="32">
        <f>F354*G354</f>
        <v>110</v>
      </c>
      <c r="O354" s="32">
        <f>F354*H354</f>
        <v>7</v>
      </c>
      <c r="P354" s="33">
        <f>(I354*F354)/N354</f>
        <v>0.54545454545454541</v>
      </c>
      <c r="Q354" s="34">
        <f>F354*J354</f>
        <v>2</v>
      </c>
      <c r="R354" s="35">
        <f>(Q354*9)/N354</f>
        <v>0.16363636363636364</v>
      </c>
      <c r="S354" s="34">
        <f>F354*K354</f>
        <v>0</v>
      </c>
      <c r="T354" s="32">
        <f>L354*F354</f>
        <v>140</v>
      </c>
      <c r="U354" s="32" t="e">
        <f>M354*F354</f>
        <v>#VALUE!</v>
      </c>
      <c r="V354" s="36" t="e">
        <f>(U354*4)/N354</f>
        <v>#VALUE!</v>
      </c>
      <c r="W354" s="37" t="e">
        <f>U354/E354</f>
        <v>#VALUE!</v>
      </c>
      <c r="X354" s="16">
        <f>IF($D$3="Calories",N354,"")</f>
        <v>110</v>
      </c>
      <c r="Y354" s="16">
        <f>IF($F$3="Grams",O354,IF($F$3="% Calories",P354,""))</f>
        <v>7</v>
      </c>
      <c r="Z354" s="16" t="str">
        <f>IF($G$3="Grams",K354,"")</f>
        <v/>
      </c>
      <c r="AA354" s="16">
        <f>IF($H$3="Grams",Q354,IF($H$3="% Calories",R354,""))</f>
        <v>2</v>
      </c>
      <c r="AB354" s="16" t="str">
        <f>IF($I$3="Milligrams",T354,"")</f>
        <v/>
      </c>
      <c r="AC354" s="16" t="e">
        <f>IF($E$3="Grams",U354, IF($E$3="% Calories", V354, IF($E$3="% Weight",W354, "")))</f>
        <v>#VALUE!</v>
      </c>
      <c r="AD354" s="29">
        <v>1</v>
      </c>
      <c r="AE354" s="2"/>
    </row>
    <row r="355" spans="1:31">
      <c r="A355" s="21" t="str">
        <f>IF(AND((AC355&lt;=$E$4),(AB355&lt;=$I$4),(AA355&lt;=$H$4),(Z355&lt;=$G$4),(Y355&lt;=$F$4),(X355&lt;=$D$4)),"Compliant","Non-Compliant")</f>
        <v>Non-Compliant</v>
      </c>
      <c r="B355" s="41" t="s">
        <v>460</v>
      </c>
      <c r="C355" s="41" t="s">
        <v>461</v>
      </c>
      <c r="D355" s="42">
        <v>0.75</v>
      </c>
      <c r="E355" s="43">
        <v>21</v>
      </c>
      <c r="F355" s="22">
        <v>1</v>
      </c>
      <c r="G355" s="43">
        <v>120</v>
      </c>
      <c r="H355" s="43">
        <v>8</v>
      </c>
      <c r="I355" s="43">
        <v>70</v>
      </c>
      <c r="J355" s="43">
        <v>2</v>
      </c>
      <c r="K355" s="43">
        <v>0</v>
      </c>
      <c r="L355" s="43">
        <v>140</v>
      </c>
      <c r="M355" s="43">
        <v>2</v>
      </c>
      <c r="N355" s="23">
        <f>F355*G355</f>
        <v>120</v>
      </c>
      <c r="O355" s="23">
        <f>F355*H355</f>
        <v>8</v>
      </c>
      <c r="P355" s="24">
        <f>(I355*F355)/N355</f>
        <v>0.58333333333333337</v>
      </c>
      <c r="Q355" s="25">
        <f>F355*J355</f>
        <v>2</v>
      </c>
      <c r="R355" s="26">
        <f>(Q355*9)/N355</f>
        <v>0.15</v>
      </c>
      <c r="S355" s="25">
        <f>F355*K355</f>
        <v>0</v>
      </c>
      <c r="T355" s="23">
        <f>L355*F355</f>
        <v>140</v>
      </c>
      <c r="U355" s="23">
        <f>M355*F355</f>
        <v>2</v>
      </c>
      <c r="V355" s="27">
        <f>(U355*4)/N355</f>
        <v>6.6666666666666666E-2</v>
      </c>
      <c r="W355" s="28">
        <f>U355/E355</f>
        <v>9.5238095238095233E-2</v>
      </c>
      <c r="X355" s="16">
        <f>IF($D$3="Calories",N355,"")</f>
        <v>120</v>
      </c>
      <c r="Y355" s="16">
        <f>IF($F$3="Grams",O355,IF($F$3="% Calories",P355,""))</f>
        <v>8</v>
      </c>
      <c r="Z355" s="16" t="str">
        <f>IF($G$3="Grams",K355,"")</f>
        <v/>
      </c>
      <c r="AA355" s="16">
        <f>IF($H$3="Grams",Q355,IF($H$3="% Calories",R355,""))</f>
        <v>2</v>
      </c>
      <c r="AB355" s="16" t="str">
        <f>IF($I$3="Milligrams",T355,"")</f>
        <v/>
      </c>
      <c r="AC355" s="16">
        <f>IF($E$3="Grams",U355, IF($E$3="% Calories", V355, IF($E$3="% Weight",W355, "")))</f>
        <v>2</v>
      </c>
      <c r="AD355" s="29">
        <v>1</v>
      </c>
      <c r="AE355" s="2"/>
    </row>
    <row r="356" spans="1:31">
      <c r="A356" s="30" t="str">
        <f>IF(AND((AC356&lt;=$E$4),(AB356&lt;=$I$4),(AA356&lt;=$H$4),(Z356&lt;=$G$4),(Y356&lt;=$F$4),(X356&lt;=$D$4)),"Compliant","Non-Compliant")</f>
        <v>Non-Compliant</v>
      </c>
      <c r="B356" s="38" t="s">
        <v>460</v>
      </c>
      <c r="C356" s="38" t="s">
        <v>462</v>
      </c>
      <c r="D356" s="39">
        <v>0.875</v>
      </c>
      <c r="E356" s="40">
        <v>24</v>
      </c>
      <c r="F356" s="31">
        <v>1</v>
      </c>
      <c r="G356" s="40">
        <v>140</v>
      </c>
      <c r="H356" s="40">
        <v>80</v>
      </c>
      <c r="I356" s="40">
        <v>9</v>
      </c>
      <c r="J356" s="40">
        <v>2</v>
      </c>
      <c r="K356" s="40">
        <v>0</v>
      </c>
      <c r="L356" s="40">
        <v>160</v>
      </c>
      <c r="M356" s="40">
        <v>0</v>
      </c>
      <c r="N356" s="32">
        <f>F356*G356</f>
        <v>140</v>
      </c>
      <c r="O356" s="32">
        <f>F356*H356</f>
        <v>80</v>
      </c>
      <c r="P356" s="33">
        <f>(I356*F356)/N356</f>
        <v>6.4285714285714279E-2</v>
      </c>
      <c r="Q356" s="34">
        <f>F356*J356</f>
        <v>2</v>
      </c>
      <c r="R356" s="35">
        <f>(Q356*9)/N356</f>
        <v>0.12857142857142856</v>
      </c>
      <c r="S356" s="34">
        <f>F356*K356</f>
        <v>0</v>
      </c>
      <c r="T356" s="32">
        <f>L356*F356</f>
        <v>160</v>
      </c>
      <c r="U356" s="32">
        <f>M356*F356</f>
        <v>0</v>
      </c>
      <c r="V356" s="36">
        <f>(U356*4)/N356</f>
        <v>0</v>
      </c>
      <c r="W356" s="37">
        <f>U356/E356</f>
        <v>0</v>
      </c>
      <c r="X356" s="16">
        <f>IF($D$3="Calories",N356,"")</f>
        <v>140</v>
      </c>
      <c r="Y356" s="16">
        <f>IF($F$3="Grams",O356,IF($F$3="% Calories",P356,""))</f>
        <v>80</v>
      </c>
      <c r="Z356" s="16" t="str">
        <f>IF($G$3="Grams",K356,"")</f>
        <v/>
      </c>
      <c r="AA356" s="16">
        <f>IF($H$3="Grams",Q356,IF($H$3="% Calories",R356,""))</f>
        <v>2</v>
      </c>
      <c r="AB356" s="16" t="str">
        <f>IF($I$3="Milligrams",T356,"")</f>
        <v/>
      </c>
      <c r="AC356" s="16">
        <f>IF($E$3="Grams",U356, IF($E$3="% Calories", V356, IF($E$3="% Weight",W356, "")))</f>
        <v>0</v>
      </c>
      <c r="AD356" s="29">
        <v>1</v>
      </c>
      <c r="AE356" s="2"/>
    </row>
    <row r="357" spans="1:31">
      <c r="A357" s="21" t="str">
        <f>IF(AND((AC357&lt;=$E$4),(AB357&lt;=$I$4),(AA357&lt;=$H$4),(Z357&lt;=$G$4),(Y357&lt;=$F$4),(X357&lt;=$D$4)),"Compliant","Non-Compliant")</f>
        <v>Compliant</v>
      </c>
      <c r="B357" s="41" t="s">
        <v>460</v>
      </c>
      <c r="C357" s="41" t="s">
        <v>463</v>
      </c>
      <c r="D357" s="42">
        <v>0.75</v>
      </c>
      <c r="E357" s="43">
        <v>21</v>
      </c>
      <c r="F357" s="22">
        <v>1</v>
      </c>
      <c r="G357" s="43">
        <v>110</v>
      </c>
      <c r="H357" s="43">
        <v>6</v>
      </c>
      <c r="I357" s="43">
        <v>50</v>
      </c>
      <c r="J357" s="43">
        <v>1.5</v>
      </c>
      <c r="K357" s="43">
        <v>0</v>
      </c>
      <c r="L357" s="43">
        <v>240</v>
      </c>
      <c r="M357" s="43">
        <v>1</v>
      </c>
      <c r="N357" s="23">
        <f>F357*G357</f>
        <v>110</v>
      </c>
      <c r="O357" s="23">
        <f>F357*H357</f>
        <v>6</v>
      </c>
      <c r="P357" s="24">
        <f>(I357*F357)/N357</f>
        <v>0.45454545454545453</v>
      </c>
      <c r="Q357" s="25">
        <f>F357*J357</f>
        <v>1.5</v>
      </c>
      <c r="R357" s="26">
        <f>(Q357*9)/N357</f>
        <v>0.12272727272727273</v>
      </c>
      <c r="S357" s="25">
        <f>F357*K357</f>
        <v>0</v>
      </c>
      <c r="T357" s="23">
        <f>L357*F357</f>
        <v>240</v>
      </c>
      <c r="U357" s="23">
        <f>M357*F357</f>
        <v>1</v>
      </c>
      <c r="V357" s="27">
        <f>(U357*4)/N357</f>
        <v>3.6363636363636362E-2</v>
      </c>
      <c r="W357" s="28">
        <f>U357/E357</f>
        <v>4.7619047619047616E-2</v>
      </c>
      <c r="X357" s="16">
        <f>IF($D$3="Calories",N357,"")</f>
        <v>110</v>
      </c>
      <c r="Y357" s="16">
        <f>IF($F$3="Grams",O357,IF($F$3="% Calories",P357,""))</f>
        <v>6</v>
      </c>
      <c r="Z357" s="16" t="str">
        <f>IF($G$3="Grams",K357,"")</f>
        <v/>
      </c>
      <c r="AA357" s="16">
        <f>IF($H$3="Grams",Q357,IF($H$3="% Calories",R357,""))</f>
        <v>1.5</v>
      </c>
      <c r="AB357" s="16" t="str">
        <f>IF($I$3="Milligrams",T357,"")</f>
        <v/>
      </c>
      <c r="AC357" s="16">
        <f>IF($E$3="Grams",U357, IF($E$3="% Calories", V357, IF($E$3="% Weight",W357, "")))</f>
        <v>1</v>
      </c>
      <c r="AD357" s="29">
        <v>1</v>
      </c>
      <c r="AE357" s="2"/>
    </row>
    <row r="358" spans="1:31">
      <c r="A358" s="30" t="str">
        <f>IF(AND((AC358&lt;=$E$4),(AB358&lt;=$I$4),(AA358&lt;=$H$4),(Z358&lt;=$G$4),(Y358&lt;=$F$4),(X358&lt;=$D$4)),"Compliant","Non-Compliant")</f>
        <v>Non-Compliant</v>
      </c>
      <c r="B358" s="38" t="s">
        <v>460</v>
      </c>
      <c r="C358" s="38" t="s">
        <v>464</v>
      </c>
      <c r="D358" s="39">
        <v>0.875</v>
      </c>
      <c r="E358" s="40">
        <v>24</v>
      </c>
      <c r="F358" s="31">
        <v>1</v>
      </c>
      <c r="G358" s="40">
        <v>140</v>
      </c>
      <c r="H358" s="40">
        <v>8</v>
      </c>
      <c r="I358" s="40">
        <v>70</v>
      </c>
      <c r="J358" s="40">
        <v>2</v>
      </c>
      <c r="K358" s="40">
        <v>0</v>
      </c>
      <c r="L358" s="40">
        <v>200</v>
      </c>
      <c r="M358" s="40">
        <v>1</v>
      </c>
      <c r="N358" s="32">
        <f>F358*G358</f>
        <v>140</v>
      </c>
      <c r="O358" s="32">
        <f>F358*H358</f>
        <v>8</v>
      </c>
      <c r="P358" s="33">
        <f>(I358*F358)/N358</f>
        <v>0.5</v>
      </c>
      <c r="Q358" s="34">
        <f>F358*J358</f>
        <v>2</v>
      </c>
      <c r="R358" s="35">
        <f>(Q358*9)/N358</f>
        <v>0.12857142857142856</v>
      </c>
      <c r="S358" s="34">
        <f>F358*K358</f>
        <v>0</v>
      </c>
      <c r="T358" s="32">
        <f>L358*F358</f>
        <v>200</v>
      </c>
      <c r="U358" s="32">
        <f>M358*F358</f>
        <v>1</v>
      </c>
      <c r="V358" s="36">
        <f>(U358*4)/N358</f>
        <v>2.8571428571428571E-2</v>
      </c>
      <c r="W358" s="37">
        <f>U358/E358</f>
        <v>4.1666666666666664E-2</v>
      </c>
      <c r="X358" s="16">
        <f>IF($D$3="Calories",N358,"")</f>
        <v>140</v>
      </c>
      <c r="Y358" s="16">
        <f>IF($F$3="Grams",O358,IF($F$3="% Calories",P358,""))</f>
        <v>8</v>
      </c>
      <c r="Z358" s="16" t="str">
        <f>IF($G$3="Grams",K358,"")</f>
        <v/>
      </c>
      <c r="AA358" s="16">
        <f>IF($H$3="Grams",Q358,IF($H$3="% Calories",R358,""))</f>
        <v>2</v>
      </c>
      <c r="AB358" s="16" t="str">
        <f>IF($I$3="Milligrams",T358,"")</f>
        <v/>
      </c>
      <c r="AC358" s="16">
        <f>IF($E$3="Grams",U358, IF($E$3="% Calories", V358, IF($E$3="% Weight",W358, "")))</f>
        <v>1</v>
      </c>
      <c r="AD358" s="29">
        <v>1</v>
      </c>
      <c r="AE358" s="2"/>
    </row>
    <row r="359" spans="1:31">
      <c r="A359" s="21" t="str">
        <f>IF(AND((AC359&lt;=$E$4),(AB359&lt;=$I$4),(AA359&lt;=$H$4),(Z359&lt;=$G$4),(Y359&lt;=$F$4),(X359&lt;=$D$4)),"Compliant","Non-Compliant")</f>
        <v>Non-Compliant</v>
      </c>
      <c r="B359" s="41" t="s">
        <v>465</v>
      </c>
      <c r="C359" s="41" t="s">
        <v>466</v>
      </c>
      <c r="D359" s="42">
        <v>1.587</v>
      </c>
      <c r="E359" s="43">
        <v>45</v>
      </c>
      <c r="F359" s="22">
        <v>1</v>
      </c>
      <c r="G359" s="43">
        <v>220</v>
      </c>
      <c r="H359" s="43">
        <v>13</v>
      </c>
      <c r="I359" s="43">
        <v>110</v>
      </c>
      <c r="J359" s="43">
        <v>8</v>
      </c>
      <c r="K359" s="43">
        <v>0</v>
      </c>
      <c r="L359" s="43">
        <v>50</v>
      </c>
      <c r="M359" s="43">
        <v>20</v>
      </c>
      <c r="N359" s="23">
        <f>F359*G359</f>
        <v>220</v>
      </c>
      <c r="O359" s="23">
        <f>F359*H359</f>
        <v>13</v>
      </c>
      <c r="P359" s="24">
        <f>(I359*F359)/N359</f>
        <v>0.5</v>
      </c>
      <c r="Q359" s="25">
        <f>F359*J359</f>
        <v>8</v>
      </c>
      <c r="R359" s="26">
        <f>(Q359*9)/N359</f>
        <v>0.32727272727272727</v>
      </c>
      <c r="S359" s="25">
        <f>F359*K359</f>
        <v>0</v>
      </c>
      <c r="T359" s="23">
        <f>L359*F359</f>
        <v>50</v>
      </c>
      <c r="U359" s="23">
        <f>M359*F359</f>
        <v>20</v>
      </c>
      <c r="V359" s="27">
        <f>(U359*4)/N359</f>
        <v>0.36363636363636365</v>
      </c>
      <c r="W359" s="28">
        <f>U359/E359</f>
        <v>0.44444444444444442</v>
      </c>
      <c r="X359" s="16">
        <f>IF($D$3="Calories",N359,"")</f>
        <v>220</v>
      </c>
      <c r="Y359" s="16">
        <f>IF($F$3="Grams",O359,IF($F$3="% Calories",P359,""))</f>
        <v>13</v>
      </c>
      <c r="Z359" s="16" t="str">
        <f>IF($G$3="Grams",K359,"")</f>
        <v/>
      </c>
      <c r="AA359" s="16">
        <f>IF($H$3="Grams",Q359,IF($H$3="% Calories",R359,""))</f>
        <v>8</v>
      </c>
      <c r="AB359" s="16" t="str">
        <f>IF($I$3="Milligrams",T359,"")</f>
        <v/>
      </c>
      <c r="AC359" s="16">
        <f>IF($E$3="Grams",U359, IF($E$3="% Calories", V359, IF($E$3="% Weight",W359, "")))</f>
        <v>20</v>
      </c>
      <c r="AD359" s="29">
        <v>1</v>
      </c>
      <c r="AE359" s="2"/>
    </row>
    <row r="360" spans="1:31">
      <c r="A360" s="30" t="str">
        <f>IF(AND((AC360&lt;=$E$4),(AB360&lt;=$I$4),(AA360&lt;=$H$4),(Z360&lt;=$G$4),(Y360&lt;=$F$4),(X360&lt;=$D$4)),"Compliant","Non-Compliant")</f>
        <v>Non-Compliant</v>
      </c>
      <c r="B360" s="38" t="s">
        <v>194</v>
      </c>
      <c r="C360" s="38" t="s">
        <v>467</v>
      </c>
      <c r="D360" s="39">
        <v>1.4</v>
      </c>
      <c r="E360" s="40">
        <v>39</v>
      </c>
      <c r="F360" s="31">
        <v>1</v>
      </c>
      <c r="G360" s="40">
        <v>140</v>
      </c>
      <c r="H360" s="40">
        <v>2.5</v>
      </c>
      <c r="I360" s="40">
        <v>25</v>
      </c>
      <c r="J360" s="40">
        <v>1.5</v>
      </c>
      <c r="K360" s="40">
        <v>0</v>
      </c>
      <c r="L360" s="40">
        <v>10</v>
      </c>
      <c r="M360" s="40">
        <v>25</v>
      </c>
      <c r="N360" s="32">
        <f>F360*G360</f>
        <v>140</v>
      </c>
      <c r="O360" s="32">
        <f>F360*H360</f>
        <v>2.5</v>
      </c>
      <c r="P360" s="33">
        <f>(I360*F360)/N360</f>
        <v>0.17857142857142858</v>
      </c>
      <c r="Q360" s="34">
        <f>F360*J360</f>
        <v>1.5</v>
      </c>
      <c r="R360" s="35">
        <f>(Q360*9)/N360</f>
        <v>9.6428571428571433E-2</v>
      </c>
      <c r="S360" s="34">
        <f>F360*K360</f>
        <v>0</v>
      </c>
      <c r="T360" s="32">
        <f>L360*F360</f>
        <v>10</v>
      </c>
      <c r="U360" s="32">
        <f>M360*F360</f>
        <v>25</v>
      </c>
      <c r="V360" s="36">
        <f>(U360*4)/N360</f>
        <v>0.7142857142857143</v>
      </c>
      <c r="W360" s="37">
        <f>U360/E360</f>
        <v>0.64102564102564108</v>
      </c>
      <c r="X360" s="16">
        <f>IF($D$3="Calories",N360,"")</f>
        <v>140</v>
      </c>
      <c r="Y360" s="16">
        <f>IF($F$3="Grams",O360,IF($F$3="% Calories",P360,""))</f>
        <v>2.5</v>
      </c>
      <c r="Z360" s="16" t="str">
        <f>IF($G$3="Grams",K360,"")</f>
        <v/>
      </c>
      <c r="AA360" s="16">
        <f>IF($H$3="Grams",Q360,IF($H$3="% Calories",R360,""))</f>
        <v>1.5</v>
      </c>
      <c r="AB360" s="16" t="str">
        <f>IF($I$3="Milligrams",T360,"")</f>
        <v/>
      </c>
      <c r="AC360" s="16">
        <f>IF($E$3="Grams",U360, IF($E$3="% Calories", V360, IF($E$3="% Weight",W360, "")))</f>
        <v>25</v>
      </c>
      <c r="AD360" s="29">
        <v>1</v>
      </c>
      <c r="AE360" s="2"/>
    </row>
    <row r="361" spans="1:31">
      <c r="A361" s="21" t="str">
        <f>IF(AND((AC361&lt;=$E$4),(AB361&lt;=$I$4),(AA361&lt;=$H$4),(Z361&lt;=$G$4),(Y361&lt;=$F$4),(X361&lt;=$D$4)),"Compliant","Non-Compliant")</f>
        <v>Non-Compliant</v>
      </c>
      <c r="B361" s="41" t="s">
        <v>194</v>
      </c>
      <c r="C361" s="41" t="s">
        <v>468</v>
      </c>
      <c r="D361" s="42">
        <v>1.4</v>
      </c>
      <c r="E361" s="43">
        <v>39</v>
      </c>
      <c r="F361" s="22">
        <v>1</v>
      </c>
      <c r="G361" s="43">
        <v>210</v>
      </c>
      <c r="H361" s="43">
        <v>7</v>
      </c>
      <c r="I361" s="43">
        <v>120</v>
      </c>
      <c r="J361" s="43">
        <v>7</v>
      </c>
      <c r="K361" s="43">
        <v>0</v>
      </c>
      <c r="L361" s="43">
        <v>140</v>
      </c>
      <c r="M361" s="43">
        <v>24</v>
      </c>
      <c r="N361" s="23">
        <f>F361*G361</f>
        <v>210</v>
      </c>
      <c r="O361" s="23">
        <f>F361*H361</f>
        <v>7</v>
      </c>
      <c r="P361" s="24">
        <f>(I361*F361)/N361</f>
        <v>0.5714285714285714</v>
      </c>
      <c r="Q361" s="25">
        <f>F361*J361</f>
        <v>7</v>
      </c>
      <c r="R361" s="26">
        <f>(Q361*9)/N361</f>
        <v>0.3</v>
      </c>
      <c r="S361" s="25">
        <f>F361*K361</f>
        <v>0</v>
      </c>
      <c r="T361" s="23">
        <f>L361*F361</f>
        <v>140</v>
      </c>
      <c r="U361" s="23">
        <f>M361*F361</f>
        <v>24</v>
      </c>
      <c r="V361" s="27">
        <f>(U361*4)/N361</f>
        <v>0.45714285714285713</v>
      </c>
      <c r="W361" s="28">
        <f>U361/E361</f>
        <v>0.61538461538461542</v>
      </c>
      <c r="X361" s="16">
        <f>IF($D$3="Calories",N361,"")</f>
        <v>210</v>
      </c>
      <c r="Y361" s="16">
        <f>IF($F$3="Grams",O361,IF($F$3="% Calories",P361,""))</f>
        <v>7</v>
      </c>
      <c r="Z361" s="16" t="str">
        <f>IF($G$3="Grams",K361,"")</f>
        <v/>
      </c>
      <c r="AA361" s="16">
        <f>IF($H$3="Grams",Q361,IF($H$3="% Calories",R361,""))</f>
        <v>7</v>
      </c>
      <c r="AB361" s="16" t="str">
        <f>IF($I$3="Milligrams",T361,"")</f>
        <v/>
      </c>
      <c r="AC361" s="16">
        <f>IF($E$3="Grams",U361, IF($E$3="% Calories", V361, IF($E$3="% Weight",W361, "")))</f>
        <v>24</v>
      </c>
      <c r="AD361" s="29">
        <v>1</v>
      </c>
      <c r="AE361" s="2"/>
    </row>
    <row r="362" spans="1:31">
      <c r="A362" s="30" t="str">
        <f>IF(AND((AC362&lt;=$E$4),(AB362&lt;=$I$4),(AA362&lt;=$H$4),(Z362&lt;=$G$4),(Y362&lt;=$F$4),(X362&lt;=$D$4)),"Compliant","Non-Compliant")</f>
        <v>Non-Compliant</v>
      </c>
      <c r="B362" s="38" t="s">
        <v>368</v>
      </c>
      <c r="C362" s="38" t="s">
        <v>469</v>
      </c>
      <c r="D362" s="39">
        <v>1.5</v>
      </c>
      <c r="E362" s="40">
        <v>43</v>
      </c>
      <c r="F362" s="31">
        <v>1</v>
      </c>
      <c r="G362" s="40">
        <v>190</v>
      </c>
      <c r="H362" s="40">
        <v>7</v>
      </c>
      <c r="I362" s="40">
        <v>70</v>
      </c>
      <c r="J362" s="44">
        <v>5</v>
      </c>
      <c r="K362" s="40">
        <v>0</v>
      </c>
      <c r="L362" s="40">
        <v>90</v>
      </c>
      <c r="M362" s="40">
        <v>22</v>
      </c>
      <c r="N362" s="32">
        <f>F362*G362</f>
        <v>190</v>
      </c>
      <c r="O362" s="32">
        <f>F362*H362</f>
        <v>7</v>
      </c>
      <c r="P362" s="33">
        <f>(I362*F362)/N362</f>
        <v>0.36842105263157893</v>
      </c>
      <c r="Q362" s="34">
        <f>F362*J362</f>
        <v>5</v>
      </c>
      <c r="R362" s="35">
        <f>(Q362*9)/N362</f>
        <v>0.23684210526315788</v>
      </c>
      <c r="S362" s="34">
        <f>F362*K362</f>
        <v>0</v>
      </c>
      <c r="T362" s="32">
        <f>L362*F362</f>
        <v>90</v>
      </c>
      <c r="U362" s="32">
        <f>M362*F362</f>
        <v>22</v>
      </c>
      <c r="V362" s="36">
        <f>(U362*4)/N362</f>
        <v>0.4631578947368421</v>
      </c>
      <c r="W362" s="37">
        <f>U362/E362</f>
        <v>0.51162790697674421</v>
      </c>
      <c r="X362" s="16">
        <f>IF($D$3="Calories",N362,"")</f>
        <v>190</v>
      </c>
      <c r="Y362" s="16">
        <f>IF($F$3="Grams",O362,IF($F$3="% Calories",P362,""))</f>
        <v>7</v>
      </c>
      <c r="Z362" s="16" t="str">
        <f>IF($G$3="Grams",K362,"")</f>
        <v/>
      </c>
      <c r="AA362" s="16">
        <f>IF($H$3="Grams",Q362,IF($H$3="% Calories",R362,""))</f>
        <v>5</v>
      </c>
      <c r="AB362" s="16" t="str">
        <f>IF($I$3="Milligrams",T362,"")</f>
        <v/>
      </c>
      <c r="AC362" s="16">
        <f>IF($E$3="Grams",U362, IF($E$3="% Calories", V362, IF($E$3="% Weight",W362, "")))</f>
        <v>22</v>
      </c>
      <c r="AD362" s="29">
        <v>1</v>
      </c>
      <c r="AE362" s="2"/>
    </row>
    <row r="363" spans="1:31">
      <c r="A363" s="21" t="str">
        <f>IF(AND((AC363&lt;=$E$4),(AB363&lt;=$I$4),(AA363&lt;=$H$4),(Z363&lt;=$G$4),(Y363&lt;=$F$4),(X363&lt;=$D$4)),"Compliant","Non-Compliant")</f>
        <v>Non-Compliant</v>
      </c>
      <c r="B363" s="41" t="s">
        <v>470</v>
      </c>
      <c r="C363" s="41" t="s">
        <v>471</v>
      </c>
      <c r="D363" s="42">
        <v>1</v>
      </c>
      <c r="E363" s="43">
        <v>28</v>
      </c>
      <c r="F363" s="22">
        <v>1</v>
      </c>
      <c r="G363" s="43">
        <v>120</v>
      </c>
      <c r="H363" s="43">
        <v>6</v>
      </c>
      <c r="I363" s="43">
        <v>50</v>
      </c>
      <c r="J363" s="45">
        <v>3.5</v>
      </c>
      <c r="K363" s="43">
        <v>0</v>
      </c>
      <c r="L363" s="43">
        <v>100</v>
      </c>
      <c r="M363" s="43">
        <v>9</v>
      </c>
      <c r="N363" s="23">
        <f>F363*G363</f>
        <v>120</v>
      </c>
      <c r="O363" s="23">
        <f>F363*H363</f>
        <v>6</v>
      </c>
      <c r="P363" s="24">
        <f>(I363*F363)/N363</f>
        <v>0.41666666666666669</v>
      </c>
      <c r="Q363" s="25">
        <f>F363*J363</f>
        <v>3.5</v>
      </c>
      <c r="R363" s="26">
        <f>(Q363*9)/N363</f>
        <v>0.26250000000000001</v>
      </c>
      <c r="S363" s="25">
        <f>F363*K363</f>
        <v>0</v>
      </c>
      <c r="T363" s="23">
        <f>L363*F363</f>
        <v>100</v>
      </c>
      <c r="U363" s="23">
        <f>M363*F363</f>
        <v>9</v>
      </c>
      <c r="V363" s="27">
        <f>(U363*4)/N363</f>
        <v>0.3</v>
      </c>
      <c r="W363" s="28">
        <f>U363/E363</f>
        <v>0.32142857142857145</v>
      </c>
      <c r="X363" s="16">
        <f>IF($D$3="Calories",N363,"")</f>
        <v>120</v>
      </c>
      <c r="Y363" s="16">
        <f>IF($F$3="Grams",O363,IF($F$3="% Calories",P363,""))</f>
        <v>6</v>
      </c>
      <c r="Z363" s="16" t="str">
        <f>IF($G$3="Grams",K363,"")</f>
        <v/>
      </c>
      <c r="AA363" s="16">
        <f>IF($H$3="Grams",Q363,IF($H$3="% Calories",R363,""))</f>
        <v>3.5</v>
      </c>
      <c r="AB363" s="16" t="str">
        <f>IF($I$3="Milligrams",T363,"")</f>
        <v/>
      </c>
      <c r="AC363" s="16">
        <f>IF($E$3="Grams",U363, IF($E$3="% Calories", V363, IF($E$3="% Weight",W363, "")))</f>
        <v>9</v>
      </c>
      <c r="AD363" s="29">
        <v>1</v>
      </c>
      <c r="AE363" s="2"/>
    </row>
    <row r="364" spans="1:31">
      <c r="A364" s="30" t="str">
        <f>IF(AND((AC364&lt;=$E$4),(AB364&lt;=$I$4),(AA364&lt;=$H$4),(Z364&lt;=$G$4),(Y364&lt;=$F$4),(X364&lt;=$D$4)),"Compliant","Non-Compliant")</f>
        <v>Non-Compliant</v>
      </c>
      <c r="B364" s="38" t="s">
        <v>470</v>
      </c>
      <c r="C364" s="38" t="s">
        <v>472</v>
      </c>
      <c r="D364" s="39">
        <v>0.75</v>
      </c>
      <c r="E364" s="40">
        <v>22</v>
      </c>
      <c r="F364" s="31">
        <v>1</v>
      </c>
      <c r="G364" s="40">
        <v>110</v>
      </c>
      <c r="H364" s="40">
        <v>6</v>
      </c>
      <c r="I364" s="40">
        <v>50</v>
      </c>
      <c r="J364" s="40">
        <v>4</v>
      </c>
      <c r="K364" s="40">
        <v>0</v>
      </c>
      <c r="L364" s="40">
        <v>30</v>
      </c>
      <c r="M364" s="40">
        <v>9</v>
      </c>
      <c r="N364" s="32">
        <f>F364*G364</f>
        <v>110</v>
      </c>
      <c r="O364" s="32">
        <f>F364*H364</f>
        <v>6</v>
      </c>
      <c r="P364" s="33">
        <f>(I364*F364)/N364</f>
        <v>0.45454545454545453</v>
      </c>
      <c r="Q364" s="34">
        <f>F364*J364</f>
        <v>4</v>
      </c>
      <c r="R364" s="35">
        <f>(Q364*9)/N364</f>
        <v>0.32727272727272727</v>
      </c>
      <c r="S364" s="34">
        <f>F364*K364</f>
        <v>0</v>
      </c>
      <c r="T364" s="32">
        <f>L364*F364</f>
        <v>30</v>
      </c>
      <c r="U364" s="32">
        <f>M364*F364</f>
        <v>9</v>
      </c>
      <c r="V364" s="36">
        <f>(U364*4)/N364</f>
        <v>0.32727272727272727</v>
      </c>
      <c r="W364" s="37">
        <f>U364/E364</f>
        <v>0.40909090909090912</v>
      </c>
      <c r="X364" s="16">
        <f>IF($D$3="Calories",N364,"")</f>
        <v>110</v>
      </c>
      <c r="Y364" s="16">
        <f>IF($F$3="Grams",O364,IF($F$3="% Calories",P364,""))</f>
        <v>6</v>
      </c>
      <c r="Z364" s="16" t="str">
        <f>IF($G$3="Grams",K364,"")</f>
        <v/>
      </c>
      <c r="AA364" s="16">
        <f>IF($H$3="Grams",Q364,IF($H$3="% Calories",R364,""))</f>
        <v>4</v>
      </c>
      <c r="AB364" s="16" t="str">
        <f>IF($I$3="Milligrams",T364,"")</f>
        <v/>
      </c>
      <c r="AC364" s="16">
        <f>IF($E$3="Grams",U364, IF($E$3="% Calories", V364, IF($E$3="% Weight",W364, "")))</f>
        <v>9</v>
      </c>
      <c r="AD364" s="29">
        <v>1</v>
      </c>
      <c r="AE364" s="2"/>
    </row>
    <row r="365" spans="1:31">
      <c r="A365" s="21" t="str">
        <f>IF(AND((AC365&lt;=$E$4),(AB365&lt;=$I$4),(AA365&lt;=$H$4),(Z365&lt;=$G$4),(Y365&lt;=$F$4),(X365&lt;=$D$4)),"Compliant","Non-Compliant")</f>
        <v>Non-Compliant</v>
      </c>
      <c r="B365" s="41" t="s">
        <v>470</v>
      </c>
      <c r="C365" s="41" t="s">
        <v>473</v>
      </c>
      <c r="D365" s="42">
        <v>1</v>
      </c>
      <c r="E365" s="43">
        <v>28</v>
      </c>
      <c r="F365" s="22">
        <v>1</v>
      </c>
      <c r="G365" s="43">
        <v>130</v>
      </c>
      <c r="H365" s="43">
        <v>7</v>
      </c>
      <c r="I365" s="43">
        <v>60</v>
      </c>
      <c r="J365" s="43">
        <v>4</v>
      </c>
      <c r="K365" s="43">
        <v>0</v>
      </c>
      <c r="L365" s="43">
        <v>65</v>
      </c>
      <c r="M365" s="43">
        <v>14</v>
      </c>
      <c r="N365" s="23">
        <f>F365*G365</f>
        <v>130</v>
      </c>
      <c r="O365" s="23">
        <f>F365*H365</f>
        <v>7</v>
      </c>
      <c r="P365" s="24">
        <f>(I365*F365)/N365</f>
        <v>0.46153846153846156</v>
      </c>
      <c r="Q365" s="25">
        <f>F365*J365</f>
        <v>4</v>
      </c>
      <c r="R365" s="26">
        <f>(Q365*9)/N365</f>
        <v>0.27692307692307694</v>
      </c>
      <c r="S365" s="25">
        <f>F365*K365</f>
        <v>0</v>
      </c>
      <c r="T365" s="23">
        <f>L365*F365</f>
        <v>65</v>
      </c>
      <c r="U365" s="23">
        <f>M365*F365</f>
        <v>14</v>
      </c>
      <c r="V365" s="27">
        <f>(U365*4)/N365</f>
        <v>0.43076923076923079</v>
      </c>
      <c r="W365" s="28">
        <f>U365/E365</f>
        <v>0.5</v>
      </c>
      <c r="X365" s="16">
        <f>IF($D$3="Calories",N365,"")</f>
        <v>130</v>
      </c>
      <c r="Y365" s="16">
        <f>IF($F$3="Grams",O365,IF($F$3="% Calories",P365,""))</f>
        <v>7</v>
      </c>
      <c r="Z365" s="16" t="str">
        <f>IF($G$3="Grams",K365,"")</f>
        <v/>
      </c>
      <c r="AA365" s="16">
        <f>IF($H$3="Grams",Q365,IF($H$3="% Calories",R365,""))</f>
        <v>4</v>
      </c>
      <c r="AB365" s="16" t="str">
        <f>IF($I$3="Milligrams",T365,"")</f>
        <v/>
      </c>
      <c r="AC365" s="16">
        <f>IF($E$3="Grams",U365, IF($E$3="% Calories", V365, IF($E$3="% Weight",W365, "")))</f>
        <v>14</v>
      </c>
      <c r="AD365" s="29">
        <v>1</v>
      </c>
      <c r="AE365" s="2"/>
    </row>
    <row r="366" spans="1:31">
      <c r="A366" s="30" t="str">
        <f>IF(AND((AC366&lt;=$E$4),(AB366&lt;=$I$4),(AA366&lt;=$H$4),(Z366&lt;=$G$4),(Y366&lt;=$F$4),(X366&lt;=$D$4)),"Compliant","Non-Compliant")</f>
        <v>Non-Compliant</v>
      </c>
      <c r="B366" s="38" t="s">
        <v>470</v>
      </c>
      <c r="C366" s="38" t="s">
        <v>474</v>
      </c>
      <c r="D366" s="39">
        <v>1</v>
      </c>
      <c r="E366" s="40">
        <v>28</v>
      </c>
      <c r="F366" s="31">
        <v>1</v>
      </c>
      <c r="G366" s="40">
        <v>120</v>
      </c>
      <c r="H366" s="40">
        <v>6</v>
      </c>
      <c r="I366" s="40">
        <v>50</v>
      </c>
      <c r="J366" s="40">
        <v>4</v>
      </c>
      <c r="K366" s="40">
        <v>0</v>
      </c>
      <c r="L366" s="40">
        <v>105</v>
      </c>
      <c r="M366" s="40">
        <v>9</v>
      </c>
      <c r="N366" s="32">
        <f>F366*G366</f>
        <v>120</v>
      </c>
      <c r="O366" s="32">
        <f>F366*H366</f>
        <v>6</v>
      </c>
      <c r="P366" s="33">
        <f>(I366*F366)/N366</f>
        <v>0.41666666666666669</v>
      </c>
      <c r="Q366" s="34">
        <f>F366*J366</f>
        <v>4</v>
      </c>
      <c r="R366" s="35">
        <f>(Q366*9)/N366</f>
        <v>0.3</v>
      </c>
      <c r="S366" s="34">
        <f>F366*K366</f>
        <v>0</v>
      </c>
      <c r="T366" s="32">
        <f>L366*F366</f>
        <v>105</v>
      </c>
      <c r="U366" s="32">
        <f>M366*F366</f>
        <v>9</v>
      </c>
      <c r="V366" s="36">
        <f>(U366*4)/N366</f>
        <v>0.3</v>
      </c>
      <c r="W366" s="37">
        <f>U366/E366</f>
        <v>0.32142857142857145</v>
      </c>
      <c r="X366" s="16">
        <f>IF($D$3="Calories",N366,"")</f>
        <v>120</v>
      </c>
      <c r="Y366" s="16">
        <f>IF($F$3="Grams",O366,IF($F$3="% Calories",P366,""))</f>
        <v>6</v>
      </c>
      <c r="Z366" s="16" t="str">
        <f>IF($G$3="Grams",K366,"")</f>
        <v/>
      </c>
      <c r="AA366" s="16">
        <f>IF($H$3="Grams",Q366,IF($H$3="% Calories",R366,""))</f>
        <v>4</v>
      </c>
      <c r="AB366" s="16" t="str">
        <f>IF($I$3="Milligrams",T366,"")</f>
        <v/>
      </c>
      <c r="AC366" s="16">
        <f>IF($E$3="Grams",U366, IF($E$3="% Calories", V366, IF($E$3="% Weight",W366, "")))</f>
        <v>9</v>
      </c>
      <c r="AD366" s="29">
        <v>1</v>
      </c>
      <c r="AE366" s="2"/>
    </row>
    <row r="367" spans="1:31">
      <c r="A367" s="21" t="str">
        <f>IF(AND((AC367&lt;=$E$4),(AB367&lt;=$I$4),(AA367&lt;=$H$4),(Z367&lt;=$G$4),(Y367&lt;=$F$4),(X367&lt;=$D$4)),"Compliant","Non-Compliant")</f>
        <v>Non-Compliant</v>
      </c>
      <c r="B367" s="22" t="s">
        <v>470</v>
      </c>
      <c r="C367" s="22" t="s">
        <v>475</v>
      </c>
      <c r="D367" s="22">
        <v>0.75</v>
      </c>
      <c r="E367" s="22">
        <v>21</v>
      </c>
      <c r="F367" s="22">
        <v>1</v>
      </c>
      <c r="G367" s="22">
        <v>110</v>
      </c>
      <c r="H367" s="22">
        <v>6</v>
      </c>
      <c r="I367" s="22">
        <v>50</v>
      </c>
      <c r="J367" s="22">
        <v>4</v>
      </c>
      <c r="K367" s="22">
        <v>0</v>
      </c>
      <c r="L367" s="22">
        <v>85</v>
      </c>
      <c r="M367" s="22">
        <v>8</v>
      </c>
      <c r="N367" s="23">
        <f>F367*G367</f>
        <v>110</v>
      </c>
      <c r="O367" s="23">
        <f>F367*H367</f>
        <v>6</v>
      </c>
      <c r="P367" s="24">
        <f>(I367*F367)/N367</f>
        <v>0.45454545454545453</v>
      </c>
      <c r="Q367" s="25">
        <f>F367*J367</f>
        <v>4</v>
      </c>
      <c r="R367" s="26">
        <f>(Q367*9)/N367</f>
        <v>0.32727272727272727</v>
      </c>
      <c r="S367" s="25">
        <f>F367*K367</f>
        <v>0</v>
      </c>
      <c r="T367" s="23">
        <f>L367*F367</f>
        <v>85</v>
      </c>
      <c r="U367" s="23">
        <f>M367*F367</f>
        <v>8</v>
      </c>
      <c r="V367" s="27">
        <f>(U367*4)/N367</f>
        <v>0.29090909090909089</v>
      </c>
      <c r="W367" s="28">
        <f>U367/E367</f>
        <v>0.38095238095238093</v>
      </c>
      <c r="X367" s="16">
        <f>IF($D$3="Calories",N367,"")</f>
        <v>110</v>
      </c>
      <c r="Y367" s="16">
        <f>IF($F$3="Grams",O367,IF($F$3="% Calories",P367,""))</f>
        <v>6</v>
      </c>
      <c r="Z367" s="16" t="str">
        <f>IF($G$3="Grams",K367,"")</f>
        <v/>
      </c>
      <c r="AA367" s="16">
        <f>IF($H$3="Grams",Q367,IF($H$3="% Calories",R367,""))</f>
        <v>4</v>
      </c>
      <c r="AB367" s="16" t="str">
        <f>IF($I$3="Milligrams",T367,"")</f>
        <v/>
      </c>
      <c r="AC367" s="16">
        <f>IF($E$3="Grams",U367, IF($E$3="% Calories", V367, IF($E$3="% Weight",W367, "")))</f>
        <v>8</v>
      </c>
      <c r="AD367" s="29">
        <v>1</v>
      </c>
      <c r="AE367" s="2"/>
    </row>
    <row r="368" spans="1:31">
      <c r="A368" s="30" t="str">
        <f>IF(AND((AC368&lt;=$E$4),(AB368&lt;=$I$4),(AA368&lt;=$H$4),(Z368&lt;=$G$4),(Y368&lt;=$F$4),(X368&lt;=$D$4)),"Compliant","Non-Compliant")</f>
        <v>Compliant</v>
      </c>
      <c r="B368" s="31" t="s">
        <v>476</v>
      </c>
      <c r="C368" s="31" t="s">
        <v>477</v>
      </c>
      <c r="D368" s="31">
        <v>1</v>
      </c>
      <c r="E368" s="31">
        <v>28</v>
      </c>
      <c r="F368" s="31">
        <v>1</v>
      </c>
      <c r="G368" s="31">
        <v>130</v>
      </c>
      <c r="H368" s="31">
        <v>6</v>
      </c>
      <c r="I368" s="31">
        <v>50</v>
      </c>
      <c r="J368" s="31">
        <v>0.5</v>
      </c>
      <c r="K368" s="31">
        <v>0</v>
      </c>
      <c r="L368" s="31">
        <v>240</v>
      </c>
      <c r="M368" s="31">
        <v>1</v>
      </c>
      <c r="N368" s="32">
        <f>F368*G368</f>
        <v>130</v>
      </c>
      <c r="O368" s="32">
        <f>F368*H368</f>
        <v>6</v>
      </c>
      <c r="P368" s="33">
        <f>(I368*F368)/N368</f>
        <v>0.38461538461538464</v>
      </c>
      <c r="Q368" s="34">
        <f>F368*J368</f>
        <v>0.5</v>
      </c>
      <c r="R368" s="35">
        <f>(Q368*9)/N368</f>
        <v>3.4615384615384617E-2</v>
      </c>
      <c r="S368" s="34">
        <f>F368*K368</f>
        <v>0</v>
      </c>
      <c r="T368" s="32">
        <f>L368*F368</f>
        <v>240</v>
      </c>
      <c r="U368" s="32">
        <f>M368*F368</f>
        <v>1</v>
      </c>
      <c r="V368" s="36">
        <f>(U368*4)/N368</f>
        <v>3.0769230769230771E-2</v>
      </c>
      <c r="W368" s="37">
        <f>U368/E368</f>
        <v>3.5714285714285712E-2</v>
      </c>
      <c r="X368" s="16">
        <f>IF($D$3="Calories",N368,"")</f>
        <v>130</v>
      </c>
      <c r="Y368" s="16">
        <f>IF($F$3="Grams",O368,IF($F$3="% Calories",P368,""))</f>
        <v>6</v>
      </c>
      <c r="Z368" s="16" t="str">
        <f>IF($G$3="Grams",K368,"")</f>
        <v/>
      </c>
      <c r="AA368" s="16">
        <f>IF($H$3="Grams",Q368,IF($H$3="% Calories",R368,""))</f>
        <v>0.5</v>
      </c>
      <c r="AB368" s="16" t="str">
        <f>IF($I$3="Milligrams",T368,"")</f>
        <v/>
      </c>
      <c r="AC368" s="16">
        <f>IF($E$3="Grams",U368, IF($E$3="% Calories", V368, IF($E$3="% Weight",W368, "")))</f>
        <v>1</v>
      </c>
      <c r="AD368" s="29">
        <v>1</v>
      </c>
      <c r="AE368" s="2"/>
    </row>
    <row r="369" spans="1:31">
      <c r="A369" s="21" t="str">
        <f>IF(AND((AC369&lt;=$E$4),(AB369&lt;=$I$4),(AA369&lt;=$H$4),(Z369&lt;=$G$4),(Y369&lt;=$F$4),(X369&lt;=$D$4)),"Compliant","Non-Compliant")</f>
        <v>Non-Compliant</v>
      </c>
      <c r="B369" s="22" t="s">
        <v>329</v>
      </c>
      <c r="C369" s="22" t="s">
        <v>478</v>
      </c>
      <c r="D369" s="22">
        <v>1.75</v>
      </c>
      <c r="E369" s="22">
        <v>50</v>
      </c>
      <c r="F369" s="22">
        <v>1</v>
      </c>
      <c r="G369" s="22">
        <v>230</v>
      </c>
      <c r="H369" s="22">
        <v>8</v>
      </c>
      <c r="I369" s="22">
        <v>70</v>
      </c>
      <c r="J369" s="22">
        <v>0.5</v>
      </c>
      <c r="K369" s="22">
        <v>0</v>
      </c>
      <c r="L369" s="22">
        <v>170</v>
      </c>
      <c r="M369" s="22">
        <v>13</v>
      </c>
      <c r="N369" s="23">
        <f>F369*G369</f>
        <v>230</v>
      </c>
      <c r="O369" s="23">
        <f>F369*H369</f>
        <v>8</v>
      </c>
      <c r="P369" s="24">
        <f>(I369*F369)/N369</f>
        <v>0.30434782608695654</v>
      </c>
      <c r="Q369" s="25">
        <f>F369*J369</f>
        <v>0.5</v>
      </c>
      <c r="R369" s="26">
        <f>(Q369*9)/N369</f>
        <v>1.9565217391304349E-2</v>
      </c>
      <c r="S369" s="25">
        <f>F369*K369</f>
        <v>0</v>
      </c>
      <c r="T369" s="23">
        <f>L369*F369</f>
        <v>170</v>
      </c>
      <c r="U369" s="23">
        <f>M369*F369</f>
        <v>13</v>
      </c>
      <c r="V369" s="27">
        <f>(U369*4)/N369</f>
        <v>0.22608695652173913</v>
      </c>
      <c r="W369" s="28">
        <f>U369/E369</f>
        <v>0.26</v>
      </c>
      <c r="X369" s="16">
        <f>IF($D$3="Calories",N369,"")</f>
        <v>230</v>
      </c>
      <c r="Y369" s="16">
        <f>IF($F$3="Grams",O369,IF($F$3="% Calories",P369,""))</f>
        <v>8</v>
      </c>
      <c r="Z369" s="16" t="str">
        <f>IF($G$3="Grams",K369,"")</f>
        <v/>
      </c>
      <c r="AA369" s="16">
        <f>IF($H$3="Grams",Q369,IF($H$3="% Calories",R369,""))</f>
        <v>0.5</v>
      </c>
      <c r="AB369" s="16" t="str">
        <f>IF($I$3="Milligrams",T369,"")</f>
        <v/>
      </c>
      <c r="AC369" s="16">
        <f>IF($E$3="Grams",U369, IF($E$3="% Calories", V369, IF($E$3="% Weight",W369, "")))</f>
        <v>13</v>
      </c>
      <c r="AD369" s="29">
        <v>1</v>
      </c>
      <c r="AE369" s="2"/>
    </row>
    <row r="370" spans="1:31">
      <c r="A370" s="30" t="str">
        <f>IF(AND((AC370&lt;=$E$4),(AB370&lt;=$I$4),(AA370&lt;=$H$4),(Z370&lt;=$G$4),(Y370&lt;=$F$4),(X370&lt;=$D$4)),"Compliant","Non-Compliant")</f>
        <v>Non-Compliant</v>
      </c>
      <c r="B370" s="22" t="s">
        <v>329</v>
      </c>
      <c r="C370" s="31" t="s">
        <v>479</v>
      </c>
      <c r="D370" s="31">
        <v>1.75</v>
      </c>
      <c r="E370" s="31">
        <v>50</v>
      </c>
      <c r="F370" s="31">
        <v>1</v>
      </c>
      <c r="G370" s="31">
        <v>230</v>
      </c>
      <c r="H370" s="31">
        <v>8</v>
      </c>
      <c r="I370" s="31">
        <v>70</v>
      </c>
      <c r="J370" s="31">
        <v>1.5</v>
      </c>
      <c r="K370" s="31">
        <v>0</v>
      </c>
      <c r="L370" s="31">
        <v>220</v>
      </c>
      <c r="M370" s="31">
        <v>11</v>
      </c>
      <c r="N370" s="32">
        <f>F370*G370</f>
        <v>230</v>
      </c>
      <c r="O370" s="32">
        <f>F370*H370</f>
        <v>8</v>
      </c>
      <c r="P370" s="33">
        <f>(I370*F370)/N370</f>
        <v>0.30434782608695654</v>
      </c>
      <c r="Q370" s="34">
        <f>F370*J370</f>
        <v>1.5</v>
      </c>
      <c r="R370" s="35">
        <f>(Q370*9)/N370</f>
        <v>5.8695652173913045E-2</v>
      </c>
      <c r="S370" s="34">
        <f>F370*K370</f>
        <v>0</v>
      </c>
      <c r="T370" s="32">
        <f>L370*F370</f>
        <v>220</v>
      </c>
      <c r="U370" s="32">
        <f>M370*F370</f>
        <v>11</v>
      </c>
      <c r="V370" s="36">
        <f>(U370*4)/N370</f>
        <v>0.19130434782608696</v>
      </c>
      <c r="W370" s="37">
        <f>U370/E370</f>
        <v>0.22</v>
      </c>
      <c r="X370" s="16">
        <f>IF($D$3="Calories",N370,"")</f>
        <v>230</v>
      </c>
      <c r="Y370" s="16">
        <f>IF($F$3="Grams",O370,IF($F$3="% Calories",P370,""))</f>
        <v>8</v>
      </c>
      <c r="Z370" s="16" t="str">
        <f>IF($G$3="Grams",K370,"")</f>
        <v/>
      </c>
      <c r="AA370" s="16">
        <f>IF($H$3="Grams",Q370,IF($H$3="% Calories",R370,""))</f>
        <v>1.5</v>
      </c>
      <c r="AB370" s="16" t="str">
        <f>IF($I$3="Milligrams",T370,"")</f>
        <v/>
      </c>
      <c r="AC370" s="16">
        <f>IF($E$3="Grams",U370, IF($E$3="% Calories", V370, IF($E$3="% Weight",W370, "")))</f>
        <v>11</v>
      </c>
      <c r="AD370" s="29">
        <v>1</v>
      </c>
      <c r="AE370" s="2"/>
    </row>
    <row r="371" spans="1:31">
      <c r="A371" s="21" t="str">
        <f>IF(AND((AC371&lt;=$E$4),(AB371&lt;=$I$4),(AA371&lt;=$H$4),(Z371&lt;=$G$4),(Y371&lt;=$F$4),(X371&lt;=$D$4)),"Compliant","Non-Compliant")</f>
        <v>Compliant</v>
      </c>
      <c r="B371" s="22" t="s">
        <v>329</v>
      </c>
      <c r="C371" s="41" t="s">
        <v>480</v>
      </c>
      <c r="D371" s="42">
        <v>1.75</v>
      </c>
      <c r="E371" s="43">
        <v>50</v>
      </c>
      <c r="F371" s="22">
        <v>1</v>
      </c>
      <c r="G371" s="43">
        <v>190</v>
      </c>
      <c r="H371" s="43">
        <v>7</v>
      </c>
      <c r="I371" s="43">
        <v>60</v>
      </c>
      <c r="J371" s="45">
        <v>0.5</v>
      </c>
      <c r="K371" s="43">
        <v>0</v>
      </c>
      <c r="L371" s="43">
        <v>160</v>
      </c>
      <c r="M371" s="43">
        <v>9</v>
      </c>
      <c r="N371" s="23">
        <f>F371*G371</f>
        <v>190</v>
      </c>
      <c r="O371" s="23">
        <f>F371*H371</f>
        <v>7</v>
      </c>
      <c r="P371" s="24">
        <f>(I371*F371)/N371</f>
        <v>0.31578947368421051</v>
      </c>
      <c r="Q371" s="25">
        <f>F371*J371</f>
        <v>0.5</v>
      </c>
      <c r="R371" s="26">
        <f>(Q371*9)/N371</f>
        <v>2.368421052631579E-2</v>
      </c>
      <c r="S371" s="25">
        <f>F371*K371</f>
        <v>0</v>
      </c>
      <c r="T371" s="23">
        <f>L371*F371</f>
        <v>160</v>
      </c>
      <c r="U371" s="23">
        <f>M371*F371</f>
        <v>9</v>
      </c>
      <c r="V371" s="27">
        <f>(U371*4)/N371</f>
        <v>0.18947368421052632</v>
      </c>
      <c r="W371" s="28">
        <f>U371/E371</f>
        <v>0.18</v>
      </c>
      <c r="X371" s="16">
        <f>IF($D$3="Calories",N371,"")</f>
        <v>190</v>
      </c>
      <c r="Y371" s="16">
        <f>IF($F$3="Grams",O371,IF($F$3="% Calories",P371,""))</f>
        <v>7</v>
      </c>
      <c r="Z371" s="16" t="str">
        <f>IF($G$3="Grams",K371,"")</f>
        <v/>
      </c>
      <c r="AA371" s="16">
        <f>IF($H$3="Grams",Q371,IF($H$3="% Calories",R371,""))</f>
        <v>0.5</v>
      </c>
      <c r="AB371" s="16" t="str">
        <f>IF($I$3="Milligrams",T371,"")</f>
        <v/>
      </c>
      <c r="AC371" s="16">
        <f>IF($E$3="Grams",U371, IF($E$3="% Calories", V371, IF($E$3="% Weight",W371, "")))</f>
        <v>9</v>
      </c>
      <c r="AD371" s="29">
        <v>1</v>
      </c>
      <c r="AE371" s="2"/>
    </row>
    <row r="372" spans="1:31">
      <c r="A372" s="30" t="str">
        <f>IF(AND((AC372&lt;=$E$4),(AB372&lt;=$I$4),(AA372&lt;=$H$4),(Z372&lt;=$G$4),(Y372&lt;=$F$4),(X372&lt;=$D$4)),"Compliant","Non-Compliant")</f>
        <v>Compliant</v>
      </c>
      <c r="B372" s="22" t="s">
        <v>329</v>
      </c>
      <c r="C372" s="38" t="s">
        <v>481</v>
      </c>
      <c r="D372" s="39">
        <v>1.75</v>
      </c>
      <c r="E372" s="40">
        <v>50</v>
      </c>
      <c r="F372" s="31">
        <v>1</v>
      </c>
      <c r="G372" s="40">
        <v>190</v>
      </c>
      <c r="H372" s="40">
        <v>7</v>
      </c>
      <c r="I372" s="40">
        <v>60</v>
      </c>
      <c r="J372" s="44">
        <v>1</v>
      </c>
      <c r="K372" s="40">
        <v>0</v>
      </c>
      <c r="L372" s="40">
        <v>150</v>
      </c>
      <c r="M372" s="40">
        <v>9</v>
      </c>
      <c r="N372" s="32">
        <f>F372*G372</f>
        <v>190</v>
      </c>
      <c r="O372" s="32">
        <f>F372*H372</f>
        <v>7</v>
      </c>
      <c r="P372" s="33">
        <f>(I372*F372)/N372</f>
        <v>0.31578947368421051</v>
      </c>
      <c r="Q372" s="34">
        <f>F372*J372</f>
        <v>1</v>
      </c>
      <c r="R372" s="35">
        <f>(Q372*9)/N372</f>
        <v>4.736842105263158E-2</v>
      </c>
      <c r="S372" s="34">
        <f>F372*K372</f>
        <v>0</v>
      </c>
      <c r="T372" s="32">
        <f>L372*F372</f>
        <v>150</v>
      </c>
      <c r="U372" s="32">
        <f>M372*F372</f>
        <v>9</v>
      </c>
      <c r="V372" s="36">
        <f>(U372*4)/N372</f>
        <v>0.18947368421052632</v>
      </c>
      <c r="W372" s="37">
        <f>U372/E372</f>
        <v>0.18</v>
      </c>
      <c r="X372" s="16">
        <f>IF($D$3="Calories",N372,"")</f>
        <v>190</v>
      </c>
      <c r="Y372" s="16">
        <f>IF($F$3="Grams",O372,IF($F$3="% Calories",P372,""))</f>
        <v>7</v>
      </c>
      <c r="Z372" s="16" t="str">
        <f>IF($G$3="Grams",K372,"")</f>
        <v/>
      </c>
      <c r="AA372" s="16">
        <f>IF($H$3="Grams",Q372,IF($H$3="% Calories",R372,""))</f>
        <v>1</v>
      </c>
      <c r="AB372" s="16" t="str">
        <f>IF($I$3="Milligrams",T372,"")</f>
        <v/>
      </c>
      <c r="AC372" s="16">
        <f>IF($E$3="Grams",U372, IF($E$3="% Calories", V372, IF($E$3="% Weight",W372, "")))</f>
        <v>9</v>
      </c>
      <c r="AD372" s="29">
        <v>1</v>
      </c>
      <c r="AE372" s="2"/>
    </row>
    <row r="373" spans="1:31">
      <c r="A373" s="21" t="str">
        <f>IF(AND((AC373&lt;=$E$4),(AB373&lt;=$I$4),(AA373&lt;=$H$4),(Z373&lt;=$G$4),(Y373&lt;=$F$4),(X373&lt;=$D$4)),"Compliant","Non-Compliant")</f>
        <v>Non-Compliant</v>
      </c>
      <c r="B373" s="22" t="s">
        <v>329</v>
      </c>
      <c r="C373" s="22" t="s">
        <v>482</v>
      </c>
      <c r="D373" s="22">
        <v>1.75</v>
      </c>
      <c r="E373" s="22">
        <v>50</v>
      </c>
      <c r="F373" s="22">
        <v>1</v>
      </c>
      <c r="G373" s="22">
        <v>230</v>
      </c>
      <c r="H373" s="22">
        <v>8</v>
      </c>
      <c r="I373" s="22">
        <v>80</v>
      </c>
      <c r="J373" s="22">
        <v>0.5</v>
      </c>
      <c r="K373" s="22">
        <v>0</v>
      </c>
      <c r="L373" s="22">
        <v>220</v>
      </c>
      <c r="M373" s="22">
        <v>10</v>
      </c>
      <c r="N373" s="23">
        <f>F373*G373</f>
        <v>230</v>
      </c>
      <c r="O373" s="23">
        <f>F373*H373</f>
        <v>8</v>
      </c>
      <c r="P373" s="24">
        <f>(I373*F373)/N373</f>
        <v>0.34782608695652173</v>
      </c>
      <c r="Q373" s="25">
        <f>F373*J373</f>
        <v>0.5</v>
      </c>
      <c r="R373" s="26">
        <f>(Q373*9)/N373</f>
        <v>1.9565217391304349E-2</v>
      </c>
      <c r="S373" s="25">
        <f>F373*K373</f>
        <v>0</v>
      </c>
      <c r="T373" s="23">
        <f>L373*F373</f>
        <v>220</v>
      </c>
      <c r="U373" s="23">
        <f>M373*F373</f>
        <v>10</v>
      </c>
      <c r="V373" s="27">
        <f>(U373*4)/N373</f>
        <v>0.17391304347826086</v>
      </c>
      <c r="W373" s="28">
        <f>U373/E373</f>
        <v>0.2</v>
      </c>
      <c r="X373" s="16">
        <f>IF($D$3="Calories",N373,"")</f>
        <v>230</v>
      </c>
      <c r="Y373" s="16">
        <f>IF($F$3="Grams",O373,IF($F$3="% Calories",P373,""))</f>
        <v>8</v>
      </c>
      <c r="Z373" s="16" t="str">
        <f>IF($G$3="Grams",K373,"")</f>
        <v/>
      </c>
      <c r="AA373" s="16">
        <f>IF($H$3="Grams",Q373,IF($H$3="% Calories",R373,""))</f>
        <v>0.5</v>
      </c>
      <c r="AB373" s="16" t="str">
        <f>IF($I$3="Milligrams",T373,"")</f>
        <v/>
      </c>
      <c r="AC373" s="16">
        <f>IF($E$3="Grams",U373, IF($E$3="% Calories", V373, IF($E$3="% Weight",W373, "")))</f>
        <v>10</v>
      </c>
      <c r="AD373" s="29">
        <v>1</v>
      </c>
      <c r="AE373" s="2"/>
    </row>
    <row r="374" spans="1:31">
      <c r="A374" s="30" t="str">
        <f>IF(AND((AC374&lt;=$E$4),(AB374&lt;=$I$4),(AA374&lt;=$H$4),(Z374&lt;=$G$4),(Y374&lt;=$F$4),(X374&lt;=$D$4)),"Compliant","Non-Compliant")</f>
        <v>Non-Compliant</v>
      </c>
      <c r="B374" s="22" t="s">
        <v>329</v>
      </c>
      <c r="C374" s="38" t="s">
        <v>483</v>
      </c>
      <c r="D374" s="39">
        <v>1.75</v>
      </c>
      <c r="E374" s="40">
        <v>50</v>
      </c>
      <c r="F374" s="31">
        <v>1</v>
      </c>
      <c r="G374" s="40">
        <v>230</v>
      </c>
      <c r="H374" s="40">
        <v>8</v>
      </c>
      <c r="I374" s="40">
        <v>70</v>
      </c>
      <c r="J374" s="40">
        <v>1.5</v>
      </c>
      <c r="K374" s="40">
        <v>0</v>
      </c>
      <c r="L374" s="44">
        <v>135</v>
      </c>
      <c r="M374" s="44">
        <v>12</v>
      </c>
      <c r="N374" s="32">
        <f>F374*G374</f>
        <v>230</v>
      </c>
      <c r="O374" s="32">
        <f>F374*H374</f>
        <v>8</v>
      </c>
      <c r="P374" s="33">
        <f>(I374*F374)/N374</f>
        <v>0.30434782608695654</v>
      </c>
      <c r="Q374" s="34">
        <f>F374*J374</f>
        <v>1.5</v>
      </c>
      <c r="R374" s="35">
        <f>(Q374*9)/N374</f>
        <v>5.8695652173913045E-2</v>
      </c>
      <c r="S374" s="34">
        <f>F374*K374</f>
        <v>0</v>
      </c>
      <c r="T374" s="32">
        <f>L374*F374</f>
        <v>135</v>
      </c>
      <c r="U374" s="32">
        <f>M374*F374</f>
        <v>12</v>
      </c>
      <c r="V374" s="36">
        <f>(U374*4)/N374</f>
        <v>0.20869565217391303</v>
      </c>
      <c r="W374" s="37">
        <f>U374/E374</f>
        <v>0.24</v>
      </c>
      <c r="X374" s="16">
        <f>IF($D$3="Calories",N374,"")</f>
        <v>230</v>
      </c>
      <c r="Y374" s="16">
        <f>IF($F$3="Grams",O374,IF($F$3="% Calories",P374,""))</f>
        <v>8</v>
      </c>
      <c r="Z374" s="16" t="str">
        <f>IF($G$3="Grams",K374,"")</f>
        <v/>
      </c>
      <c r="AA374" s="16">
        <f>IF($H$3="Grams",Q374,IF($H$3="% Calories",R374,""))</f>
        <v>1.5</v>
      </c>
      <c r="AB374" s="16" t="str">
        <f>IF($I$3="Milligrams",T374,"")</f>
        <v/>
      </c>
      <c r="AC374" s="16">
        <f>IF($E$3="Grams",U374, IF($E$3="% Calories", V374, IF($E$3="% Weight",W374, "")))</f>
        <v>12</v>
      </c>
      <c r="AD374" s="29">
        <v>1</v>
      </c>
      <c r="AE374" s="2"/>
    </row>
    <row r="375" spans="1:31">
      <c r="A375" s="21" t="str">
        <f>IF(AND((AC375&lt;=$E$4),(AB375&lt;=$I$4),(AA375&lt;=$H$4),(Z375&lt;=$G$4),(Y375&lt;=$F$4),(X375&lt;=$D$4)),"Compliant","Non-Compliant")</f>
        <v>Non-Compliant</v>
      </c>
      <c r="B375" s="22" t="s">
        <v>329</v>
      </c>
      <c r="C375" s="41" t="s">
        <v>484</v>
      </c>
      <c r="D375" s="42">
        <v>1.75</v>
      </c>
      <c r="E375" s="43">
        <v>50</v>
      </c>
      <c r="F375" s="22">
        <v>1</v>
      </c>
      <c r="G375" s="43">
        <v>230</v>
      </c>
      <c r="H375" s="43">
        <v>7</v>
      </c>
      <c r="I375" s="43">
        <v>60</v>
      </c>
      <c r="J375" s="43">
        <v>0.5</v>
      </c>
      <c r="K375" s="43">
        <v>0</v>
      </c>
      <c r="L375" s="43">
        <v>135</v>
      </c>
      <c r="M375" s="43">
        <v>12</v>
      </c>
      <c r="N375" s="23">
        <f>F375*G375</f>
        <v>230</v>
      </c>
      <c r="O375" s="23">
        <f>F375*H375</f>
        <v>7</v>
      </c>
      <c r="P375" s="24">
        <f>(I375*F375)/N375</f>
        <v>0.2608695652173913</v>
      </c>
      <c r="Q375" s="25">
        <f>F375*J375</f>
        <v>0.5</v>
      </c>
      <c r="R375" s="26">
        <f>(Q375*9)/N375</f>
        <v>1.9565217391304349E-2</v>
      </c>
      <c r="S375" s="25">
        <f>F375*K375</f>
        <v>0</v>
      </c>
      <c r="T375" s="23">
        <f>L375*F375</f>
        <v>135</v>
      </c>
      <c r="U375" s="23">
        <f>M375*F375</f>
        <v>12</v>
      </c>
      <c r="V375" s="27">
        <f>(U375*4)/N375</f>
        <v>0.20869565217391303</v>
      </c>
      <c r="W375" s="28">
        <f>U375/E375</f>
        <v>0.24</v>
      </c>
      <c r="X375" s="16">
        <f>IF($D$3="Calories",N375,"")</f>
        <v>230</v>
      </c>
      <c r="Y375" s="16">
        <f>IF($F$3="Grams",O375,IF($F$3="% Calories",P375,""))</f>
        <v>7</v>
      </c>
      <c r="Z375" s="16" t="str">
        <f>IF($G$3="Grams",K375,"")</f>
        <v/>
      </c>
      <c r="AA375" s="16">
        <f>IF($H$3="Grams",Q375,IF($H$3="% Calories",R375,""))</f>
        <v>0.5</v>
      </c>
      <c r="AB375" s="16" t="str">
        <f>IF($I$3="Milligrams",T375,"")</f>
        <v/>
      </c>
      <c r="AC375" s="16">
        <f>IF($E$3="Grams",U375, IF($E$3="% Calories", V375, IF($E$3="% Weight",W375, "")))</f>
        <v>12</v>
      </c>
      <c r="AD375" s="29">
        <v>1</v>
      </c>
      <c r="AE375" s="2"/>
    </row>
    <row r="376" spans="1:31">
      <c r="A376" s="30" t="str">
        <f>IF(AND((AC376&lt;=$E$4),(AB376&lt;=$I$4),(AA376&lt;=$H$4),(Z376&lt;=$G$4),(Y376&lt;=$F$4),(X376&lt;=$D$4)),"Compliant","Non-Compliant")</f>
        <v>Compliant</v>
      </c>
      <c r="B376" s="38" t="s">
        <v>169</v>
      </c>
      <c r="C376" s="38" t="s">
        <v>485</v>
      </c>
      <c r="D376" s="39">
        <v>0.75</v>
      </c>
      <c r="E376" s="40">
        <v>21</v>
      </c>
      <c r="F376" s="31">
        <v>1</v>
      </c>
      <c r="G376" s="40">
        <v>80</v>
      </c>
      <c r="H376" s="40">
        <v>1</v>
      </c>
      <c r="I376" s="40">
        <v>10</v>
      </c>
      <c r="J376" s="40">
        <v>0.5</v>
      </c>
      <c r="K376" s="40">
        <v>0</v>
      </c>
      <c r="L376" s="40">
        <v>50</v>
      </c>
      <c r="M376" s="40">
        <v>10</v>
      </c>
      <c r="N376" s="32">
        <f>F376*G376</f>
        <v>80</v>
      </c>
      <c r="O376" s="32">
        <f>F376*H376</f>
        <v>1</v>
      </c>
      <c r="P376" s="33">
        <f>(I376*F376)/N376</f>
        <v>0.125</v>
      </c>
      <c r="Q376" s="34">
        <f>F376*J376</f>
        <v>0.5</v>
      </c>
      <c r="R376" s="35">
        <f>(Q376*9)/N376</f>
        <v>5.6250000000000001E-2</v>
      </c>
      <c r="S376" s="34">
        <f>F376*K376</f>
        <v>0</v>
      </c>
      <c r="T376" s="32">
        <f>L376*F376</f>
        <v>50</v>
      </c>
      <c r="U376" s="32">
        <f>M376*F376</f>
        <v>10</v>
      </c>
      <c r="V376" s="36">
        <f>(U376*4)/N376</f>
        <v>0.5</v>
      </c>
      <c r="W376" s="33">
        <f>U376/E376</f>
        <v>0.47619047619047616</v>
      </c>
      <c r="X376" s="16">
        <f>IF($D$3="Calories",N376,"")</f>
        <v>80</v>
      </c>
      <c r="Y376" s="16">
        <f>IF($F$3="Grams",O376,IF($F$3="% Calories",P376,""))</f>
        <v>1</v>
      </c>
      <c r="Z376" s="16" t="str">
        <f>IF($G$3="Grams",K376,"")</f>
        <v/>
      </c>
      <c r="AA376" s="16">
        <f>IF($H$3="Grams",Q376,IF($H$3="% Calories",R376,""))</f>
        <v>0.5</v>
      </c>
      <c r="AB376" s="16" t="str">
        <f>IF($I$3="Milligrams",T376,"")</f>
        <v/>
      </c>
      <c r="AC376" s="16">
        <f>IF($E$3="Grams",U376, IF($E$3="% Calories", V376, IF($E$3="% Weight",W376, "")))</f>
        <v>10</v>
      </c>
      <c r="AD376" s="29">
        <v>1</v>
      </c>
      <c r="AE376" s="2"/>
    </row>
    <row r="377" spans="1:31">
      <c r="A377" s="21" t="str">
        <f>IF(AND((AC377&lt;=$E$4),(AB377&lt;=$I$4),(AA377&lt;=$H$4),(Z377&lt;=$G$4),(Y377&lt;=$F$4),(X377&lt;=$D$4)),"Compliant","Non-Compliant")</f>
        <v>Compliant</v>
      </c>
      <c r="B377" s="38" t="s">
        <v>169</v>
      </c>
      <c r="C377" s="38" t="s">
        <v>486</v>
      </c>
      <c r="D377" s="42">
        <v>0.75</v>
      </c>
      <c r="E377" s="43">
        <v>21</v>
      </c>
      <c r="F377" s="22">
        <v>1</v>
      </c>
      <c r="G377" s="43">
        <v>80</v>
      </c>
      <c r="H377" s="43">
        <v>1</v>
      </c>
      <c r="I377" s="43">
        <v>10</v>
      </c>
      <c r="J377" s="43">
        <v>0.5</v>
      </c>
      <c r="K377" s="43">
        <v>0</v>
      </c>
      <c r="L377" s="43">
        <v>50</v>
      </c>
      <c r="M377" s="43">
        <v>10</v>
      </c>
      <c r="N377" s="23">
        <f>F377*G377</f>
        <v>80</v>
      </c>
      <c r="O377" s="23">
        <f>F377*H377</f>
        <v>1</v>
      </c>
      <c r="P377" s="24">
        <f>(I377*F377)/N377</f>
        <v>0.125</v>
      </c>
      <c r="Q377" s="25">
        <f>F377*J377</f>
        <v>0.5</v>
      </c>
      <c r="R377" s="26">
        <f>(Q377*9)/N377</f>
        <v>5.6250000000000001E-2</v>
      </c>
      <c r="S377" s="25">
        <f>F377*K377</f>
        <v>0</v>
      </c>
      <c r="T377" s="23">
        <f>L377*F377</f>
        <v>50</v>
      </c>
      <c r="U377" s="23">
        <f>M377*F377</f>
        <v>10</v>
      </c>
      <c r="V377" s="27">
        <f>(U377*4)/N377</f>
        <v>0.5</v>
      </c>
      <c r="W377" s="24">
        <f>U377/E377</f>
        <v>0.47619047619047616</v>
      </c>
      <c r="X377" s="16">
        <f>IF($D$3="Calories",N377,"")</f>
        <v>80</v>
      </c>
      <c r="Y377" s="16">
        <f>IF($F$3="Grams",O377,IF($F$3="% Calories",P377,""))</f>
        <v>1</v>
      </c>
      <c r="Z377" s="16" t="str">
        <f>IF($G$3="Grams",K377,"")</f>
        <v/>
      </c>
      <c r="AA377" s="16">
        <f>IF($H$3="Grams",Q377,IF($H$3="% Calories",R377,""))</f>
        <v>0.5</v>
      </c>
      <c r="AB377" s="16" t="str">
        <f>IF($I$3="Milligrams",T377,"")</f>
        <v/>
      </c>
      <c r="AC377" s="16">
        <f>IF($E$3="Grams",U377, IF($E$3="% Calories", V377, IF($E$3="% Weight",W377, "")))</f>
        <v>10</v>
      </c>
      <c r="AD377" s="29">
        <v>1</v>
      </c>
      <c r="AE377" s="2"/>
    </row>
    <row r="378" spans="1:31">
      <c r="A378" s="30" t="str">
        <f>IF(AND((AC378&lt;=$E$4),(AB378&lt;=$I$4),(AA378&lt;=$H$4),(Z378&lt;=$G$4),(Y378&lt;=$F$4),(X378&lt;=$D$4)),"Compliant","Non-Compliant")</f>
        <v>Compliant</v>
      </c>
      <c r="B378" s="38" t="s">
        <v>169</v>
      </c>
      <c r="C378" s="38" t="s">
        <v>487</v>
      </c>
      <c r="D378" s="39">
        <v>0.75</v>
      </c>
      <c r="E378" s="40">
        <v>22</v>
      </c>
      <c r="F378" s="31">
        <v>1</v>
      </c>
      <c r="G378" s="40">
        <v>110</v>
      </c>
      <c r="H378" s="40">
        <v>6</v>
      </c>
      <c r="I378" s="40">
        <v>50</v>
      </c>
      <c r="J378" s="40">
        <v>1.5</v>
      </c>
      <c r="K378" s="40">
        <v>0</v>
      </c>
      <c r="L378" s="40">
        <v>30</v>
      </c>
      <c r="M378" s="40">
        <v>9</v>
      </c>
      <c r="N378" s="32">
        <f>F378*G378</f>
        <v>110</v>
      </c>
      <c r="O378" s="32">
        <f>F378*H378</f>
        <v>6</v>
      </c>
      <c r="P378" s="33">
        <f>(I378*F378)/N378</f>
        <v>0.45454545454545453</v>
      </c>
      <c r="Q378" s="34">
        <f>F378*J378</f>
        <v>1.5</v>
      </c>
      <c r="R378" s="35">
        <f>(Q378*9)/N378</f>
        <v>0.12272727272727273</v>
      </c>
      <c r="S378" s="34">
        <f>F378*K378</f>
        <v>0</v>
      </c>
      <c r="T378" s="32">
        <f>L378*F378</f>
        <v>30</v>
      </c>
      <c r="U378" s="32">
        <f>M378*F378</f>
        <v>9</v>
      </c>
      <c r="V378" s="36">
        <f>(U378*4)/N378</f>
        <v>0.32727272727272727</v>
      </c>
      <c r="W378" s="33">
        <f>U378/E378</f>
        <v>0.40909090909090912</v>
      </c>
      <c r="X378" s="16">
        <f>IF($D$3="Calories",N378,"")</f>
        <v>110</v>
      </c>
      <c r="Y378" s="16">
        <f>IF($F$3="Grams",O378,IF($F$3="% Calories",P378,""))</f>
        <v>6</v>
      </c>
      <c r="Z378" s="16" t="str">
        <f>IF($G$3="Grams",K378,"")</f>
        <v/>
      </c>
      <c r="AA378" s="16">
        <f>IF($H$3="Grams",Q378,IF($H$3="% Calories",R378,""))</f>
        <v>1.5</v>
      </c>
      <c r="AB378" s="16" t="str">
        <f>IF($I$3="Milligrams",T378,"")</f>
        <v/>
      </c>
      <c r="AC378" s="16">
        <f>IF($E$3="Grams",U378, IF($E$3="% Calories", V378, IF($E$3="% Weight",W378, "")))</f>
        <v>9</v>
      </c>
      <c r="AD378" s="29">
        <v>1</v>
      </c>
      <c r="AE378" s="2"/>
    </row>
    <row r="379" spans="1:31">
      <c r="A379" s="21" t="str">
        <f>IF(AND((AC379&lt;=$E$4),(AB379&lt;=$I$4),(AA379&lt;=$H$4),(Z379&lt;=$G$4),(Y379&lt;=$F$4),(X379&lt;=$D$4)),"Compliant","Non-Compliant")</f>
        <v>Compliant</v>
      </c>
      <c r="B379" s="38" t="s">
        <v>169</v>
      </c>
      <c r="C379" s="38" t="s">
        <v>488</v>
      </c>
      <c r="D379" s="42">
        <v>0.75</v>
      </c>
      <c r="E379" s="43">
        <v>22</v>
      </c>
      <c r="F379" s="22">
        <v>1</v>
      </c>
      <c r="G379" s="43">
        <v>100</v>
      </c>
      <c r="H379" s="43">
        <v>5</v>
      </c>
      <c r="I379" s="43">
        <v>45</v>
      </c>
      <c r="J379" s="43">
        <v>1.5</v>
      </c>
      <c r="K379" s="43">
        <v>0</v>
      </c>
      <c r="L379" s="43">
        <v>25</v>
      </c>
      <c r="M379" s="43">
        <v>9</v>
      </c>
      <c r="N379" s="23">
        <f>F379*G379</f>
        <v>100</v>
      </c>
      <c r="O379" s="23">
        <f>F379*H379</f>
        <v>5</v>
      </c>
      <c r="P379" s="24">
        <f>(I379*F379)/N379</f>
        <v>0.45</v>
      </c>
      <c r="Q379" s="25">
        <f>F379*J379</f>
        <v>1.5</v>
      </c>
      <c r="R379" s="26">
        <f>(Q379*9)/N379</f>
        <v>0.13500000000000001</v>
      </c>
      <c r="S379" s="25">
        <f>F379*K379</f>
        <v>0</v>
      </c>
      <c r="T379" s="23">
        <f>L379*F379</f>
        <v>25</v>
      </c>
      <c r="U379" s="23">
        <f>M379*F379</f>
        <v>9</v>
      </c>
      <c r="V379" s="27">
        <f>(U379*4)/N379</f>
        <v>0.36</v>
      </c>
      <c r="W379" s="24">
        <f>U379/E379</f>
        <v>0.40909090909090912</v>
      </c>
      <c r="X379" s="16">
        <f>IF($D$3="Calories",N379,"")</f>
        <v>100</v>
      </c>
      <c r="Y379" s="16">
        <f>IF($F$3="Grams",O379,IF($F$3="% Calories",P379,""))</f>
        <v>5</v>
      </c>
      <c r="Z379" s="16" t="str">
        <f>IF($G$3="Grams",K379,"")</f>
        <v/>
      </c>
      <c r="AA379" s="16">
        <f>IF($H$3="Grams",Q379,IF($H$3="% Calories",R379,""))</f>
        <v>1.5</v>
      </c>
      <c r="AB379" s="16" t="str">
        <f>IF($I$3="Milligrams",T379,"")</f>
        <v/>
      </c>
      <c r="AC379" s="16">
        <f>IF($E$3="Grams",U379, IF($E$3="% Calories", V379, IF($E$3="% Weight",W379, "")))</f>
        <v>9</v>
      </c>
      <c r="AD379" s="29">
        <v>1</v>
      </c>
      <c r="AE379" s="2"/>
    </row>
    <row r="380" spans="1:31">
      <c r="A380" s="30" t="str">
        <f>IF(AND((AC380&lt;=$E$4),(AB380&lt;=$I$4),(AA380&lt;=$H$4),(Z380&lt;=$G$4),(Y380&lt;=$F$4),(X380&lt;=$D$4)),"Compliant","Non-Compliant")</f>
        <v>Non-Compliant</v>
      </c>
      <c r="B380" s="38" t="s">
        <v>489</v>
      </c>
      <c r="C380" s="38" t="s">
        <v>490</v>
      </c>
      <c r="D380" s="39">
        <v>1.42</v>
      </c>
      <c r="E380" s="40">
        <v>40</v>
      </c>
      <c r="F380" s="31">
        <v>1</v>
      </c>
      <c r="G380" s="40">
        <v>190</v>
      </c>
      <c r="H380" s="40">
        <v>8</v>
      </c>
      <c r="I380" s="40">
        <v>70</v>
      </c>
      <c r="J380" s="40">
        <v>1.5</v>
      </c>
      <c r="K380" s="40">
        <v>0</v>
      </c>
      <c r="L380" s="40">
        <v>110</v>
      </c>
      <c r="M380" s="40">
        <v>9</v>
      </c>
      <c r="N380" s="32">
        <f>F380*G380</f>
        <v>190</v>
      </c>
      <c r="O380" s="32">
        <f>F380*H380</f>
        <v>8</v>
      </c>
      <c r="P380" s="33">
        <f>(I380*F380)/N380</f>
        <v>0.36842105263157893</v>
      </c>
      <c r="Q380" s="34">
        <f>F380*J380</f>
        <v>1.5</v>
      </c>
      <c r="R380" s="35">
        <f>(Q380*9)/N380</f>
        <v>7.1052631578947367E-2</v>
      </c>
      <c r="S380" s="34">
        <f>F380*K380</f>
        <v>0</v>
      </c>
      <c r="T380" s="32">
        <f>L380*F380</f>
        <v>110</v>
      </c>
      <c r="U380" s="32">
        <f>M380*F380</f>
        <v>9</v>
      </c>
      <c r="V380" s="36">
        <f>(U380*4)/N380</f>
        <v>0.18947368421052632</v>
      </c>
      <c r="W380" s="33">
        <f>U380/E380</f>
        <v>0.22500000000000001</v>
      </c>
      <c r="X380" s="16">
        <f>IF($D$3="Calories",N380,"")</f>
        <v>190</v>
      </c>
      <c r="Y380" s="16">
        <f>IF($F$3="Grams",O380,IF($F$3="% Calories",P380,""))</f>
        <v>8</v>
      </c>
      <c r="Z380" s="16" t="str">
        <f>IF($G$3="Grams",K380,"")</f>
        <v/>
      </c>
      <c r="AA380" s="16">
        <f>IF($H$3="Grams",Q380,IF($H$3="% Calories",R380,""))</f>
        <v>1.5</v>
      </c>
      <c r="AB380" s="16" t="str">
        <f>IF($I$3="Milligrams",T380,"")</f>
        <v/>
      </c>
      <c r="AC380" s="16">
        <f>IF($E$3="Grams",U380, IF($E$3="% Calories", V380, IF($E$3="% Weight",W380, "")))</f>
        <v>9</v>
      </c>
      <c r="AD380" s="29">
        <v>1</v>
      </c>
      <c r="AE380" s="2"/>
    </row>
    <row r="381" spans="1:31">
      <c r="A381" s="21" t="str">
        <f>IF(AND((AC381&lt;=$E$4),(AB381&lt;=$I$4),(AA381&lt;=$H$4),(Z381&lt;=$G$4),(Y381&lt;=$F$4),(X381&lt;=$D$4)),"Compliant","Non-Compliant")</f>
        <v>Compliant</v>
      </c>
      <c r="B381" s="38" t="s">
        <v>489</v>
      </c>
      <c r="C381" s="41" t="s">
        <v>491</v>
      </c>
      <c r="D381" s="42">
        <v>1.42</v>
      </c>
      <c r="E381" s="43">
        <v>40</v>
      </c>
      <c r="F381" s="22">
        <v>1</v>
      </c>
      <c r="G381" s="43">
        <v>180</v>
      </c>
      <c r="H381" s="43">
        <v>7</v>
      </c>
      <c r="I381" s="43">
        <v>70</v>
      </c>
      <c r="J381" s="43">
        <v>1</v>
      </c>
      <c r="K381" s="43">
        <v>0</v>
      </c>
      <c r="L381" s="43">
        <v>110</v>
      </c>
      <c r="M381" s="43">
        <v>9</v>
      </c>
      <c r="N381" s="23">
        <f>F381*G381</f>
        <v>180</v>
      </c>
      <c r="O381" s="23">
        <f>F381*H381</f>
        <v>7</v>
      </c>
      <c r="P381" s="24">
        <f>(I381*F381)/N381</f>
        <v>0.3888888888888889</v>
      </c>
      <c r="Q381" s="25">
        <f>F381*J381</f>
        <v>1</v>
      </c>
      <c r="R381" s="26">
        <f>(Q381*9)/N381</f>
        <v>0.05</v>
      </c>
      <c r="S381" s="25">
        <f>F381*K381</f>
        <v>0</v>
      </c>
      <c r="T381" s="23">
        <f>L381*F381</f>
        <v>110</v>
      </c>
      <c r="U381" s="23">
        <f>M381*F381</f>
        <v>9</v>
      </c>
      <c r="V381" s="27">
        <f>(U381*4)/N381</f>
        <v>0.2</v>
      </c>
      <c r="W381" s="24">
        <f>U381/E381</f>
        <v>0.22500000000000001</v>
      </c>
      <c r="X381" s="16">
        <f>IF($D$3="Calories",N381,"")</f>
        <v>180</v>
      </c>
      <c r="Y381" s="16">
        <f>IF($F$3="Grams",O381,IF($F$3="% Calories",P381,""))</f>
        <v>7</v>
      </c>
      <c r="Z381" s="16" t="str">
        <f>IF($G$3="Grams",K381,"")</f>
        <v/>
      </c>
      <c r="AA381" s="16">
        <f>IF($H$3="Grams",Q381,IF($H$3="% Calories",R381,""))</f>
        <v>1</v>
      </c>
      <c r="AB381" s="16" t="str">
        <f>IF($I$3="Milligrams",T381,"")</f>
        <v/>
      </c>
      <c r="AC381" s="16">
        <f>IF($E$3="Grams",U381, IF($E$3="% Calories", V381, IF($E$3="% Weight",W381, "")))</f>
        <v>9</v>
      </c>
      <c r="AD381" s="29">
        <v>1</v>
      </c>
      <c r="AE381" s="16"/>
    </row>
    <row r="382" spans="1:31">
      <c r="A382" s="30" t="str">
        <f>IF(AND((AC382&lt;=$E$4),(AB382&lt;=$I$4),(AA382&lt;=$H$4),(Z382&lt;=$G$4),(Y382&lt;=$F$4),(X382&lt;=$D$4)),"Compliant","Non-Compliant")</f>
        <v>Non-Compliant</v>
      </c>
      <c r="B382" s="38" t="s">
        <v>489</v>
      </c>
      <c r="C382" s="38" t="s">
        <v>492</v>
      </c>
      <c r="D382" s="39">
        <v>1.42</v>
      </c>
      <c r="E382" s="40">
        <v>40</v>
      </c>
      <c r="F382" s="31">
        <v>1</v>
      </c>
      <c r="G382" s="40">
        <v>190</v>
      </c>
      <c r="H382" s="40">
        <v>8</v>
      </c>
      <c r="I382" s="40">
        <v>70</v>
      </c>
      <c r="J382" s="40">
        <v>1</v>
      </c>
      <c r="K382" s="40">
        <v>0</v>
      </c>
      <c r="L382" s="40">
        <v>120</v>
      </c>
      <c r="M382" s="40">
        <v>9</v>
      </c>
      <c r="N382" s="32">
        <f>F382*G382</f>
        <v>190</v>
      </c>
      <c r="O382" s="32">
        <f>F382*H382</f>
        <v>8</v>
      </c>
      <c r="P382" s="33">
        <f>(I382*F382)/N382</f>
        <v>0.36842105263157893</v>
      </c>
      <c r="Q382" s="34">
        <f>F382*J382</f>
        <v>1</v>
      </c>
      <c r="R382" s="35">
        <f>(Q382*9)/N382</f>
        <v>4.736842105263158E-2</v>
      </c>
      <c r="S382" s="34">
        <f>F382*K382</f>
        <v>0</v>
      </c>
      <c r="T382" s="32">
        <f>L382*F382</f>
        <v>120</v>
      </c>
      <c r="U382" s="32">
        <f>M382*F382</f>
        <v>9</v>
      </c>
      <c r="V382" s="36">
        <f>(U382*4)/N382</f>
        <v>0.18947368421052632</v>
      </c>
      <c r="W382" s="33">
        <f>U382/E382</f>
        <v>0.22500000000000001</v>
      </c>
      <c r="X382" s="16">
        <f>IF($D$3="Calories",N382,"")</f>
        <v>190</v>
      </c>
      <c r="Y382" s="16">
        <f>IF($F$3="Grams",O382,IF($F$3="% Calories",P382,""))</f>
        <v>8</v>
      </c>
      <c r="Z382" s="16" t="str">
        <f>IF($G$3="Grams",K382,"")</f>
        <v/>
      </c>
      <c r="AA382" s="16">
        <f>IF($H$3="Grams",Q382,IF($H$3="% Calories",R382,""))</f>
        <v>1</v>
      </c>
      <c r="AB382" s="16" t="str">
        <f>IF($I$3="Milligrams",T382,"")</f>
        <v/>
      </c>
      <c r="AC382" s="16">
        <f>IF($E$3="Grams",U382, IF($E$3="% Calories", V382, IF($E$3="% Weight",W382, "")))</f>
        <v>9</v>
      </c>
      <c r="AD382" s="29">
        <v>1</v>
      </c>
      <c r="AE382" s="16"/>
    </row>
    <row r="383" spans="1:31">
      <c r="A383" s="21" t="str">
        <f>IF(AND((AC383&lt;=$E$4),(AB383&lt;=$I$4),(AA383&lt;=$H$4),(Z383&lt;=$G$4),(Y383&lt;=$F$4),(X383&lt;=$D$4)),"Compliant","Non-Compliant")</f>
        <v>Non-Compliant</v>
      </c>
      <c r="B383" s="41" t="s">
        <v>356</v>
      </c>
      <c r="C383" s="41" t="s">
        <v>493</v>
      </c>
      <c r="D383" s="42">
        <v>1.1000000000000001</v>
      </c>
      <c r="E383" s="43">
        <v>31</v>
      </c>
      <c r="F383" s="22">
        <v>1</v>
      </c>
      <c r="G383" s="43">
        <v>110</v>
      </c>
      <c r="H383" s="43">
        <v>2</v>
      </c>
      <c r="I383" s="43">
        <v>20</v>
      </c>
      <c r="J383" s="43">
        <v>0</v>
      </c>
      <c r="K383" s="43">
        <v>0</v>
      </c>
      <c r="L383" s="43">
        <v>110</v>
      </c>
      <c r="M383" s="43">
        <v>12</v>
      </c>
      <c r="N383" s="23">
        <f>F383*G383</f>
        <v>110</v>
      </c>
      <c r="O383" s="23">
        <f>F383*H383</f>
        <v>2</v>
      </c>
      <c r="P383" s="24">
        <f>(I383*F383)/N383</f>
        <v>0.18181818181818182</v>
      </c>
      <c r="Q383" s="25">
        <f>F383*J383</f>
        <v>0</v>
      </c>
      <c r="R383" s="26">
        <f>(Q383*9)/N383</f>
        <v>0</v>
      </c>
      <c r="S383" s="25">
        <f>F383*K383</f>
        <v>0</v>
      </c>
      <c r="T383" s="23">
        <f>L383*F383</f>
        <v>110</v>
      </c>
      <c r="U383" s="23">
        <f>M383*F383</f>
        <v>12</v>
      </c>
      <c r="V383" s="27">
        <f>(U383*4)/N383</f>
        <v>0.43636363636363634</v>
      </c>
      <c r="W383" s="24">
        <f>U383/E383</f>
        <v>0.38709677419354838</v>
      </c>
      <c r="X383" s="16">
        <f>IF($D$3="Calories",N383,"")</f>
        <v>110</v>
      </c>
      <c r="Y383" s="16">
        <f>IF($F$3="Grams",O383,IF($F$3="% Calories",P383,""))</f>
        <v>2</v>
      </c>
      <c r="Z383" s="16" t="str">
        <f>IF($G$3="Grams",K383,"")</f>
        <v/>
      </c>
      <c r="AA383" s="16">
        <f>IF($H$3="Grams",Q383,IF($H$3="% Calories",R383,""))</f>
        <v>0</v>
      </c>
      <c r="AB383" s="16" t="str">
        <f>IF($I$3="Milligrams",T383,"")</f>
        <v/>
      </c>
      <c r="AC383" s="16">
        <f>IF($E$3="Grams",U383, IF($E$3="% Calories", V383, IF($E$3="% Weight",W383, "")))</f>
        <v>12</v>
      </c>
      <c r="AD383" s="29">
        <v>1</v>
      </c>
      <c r="AE383" s="16"/>
    </row>
    <row r="384" spans="1:31">
      <c r="A384" s="30" t="str">
        <f>IF(AND((AC384&lt;=$E$4),(AB384&lt;=$I$4),(AA384&lt;=$H$4),(Z384&lt;=$G$4),(Y384&lt;=$F$4),(X384&lt;=$D$4)),"Compliant","Non-Compliant")</f>
        <v>Non-Compliant</v>
      </c>
      <c r="B384" s="38" t="s">
        <v>356</v>
      </c>
      <c r="C384" s="38" t="s">
        <v>494</v>
      </c>
      <c r="D384" s="39">
        <v>1</v>
      </c>
      <c r="E384" s="40">
        <v>29</v>
      </c>
      <c r="F384" s="31">
        <v>1</v>
      </c>
      <c r="G384" s="40">
        <v>100</v>
      </c>
      <c r="H384" s="40">
        <v>2</v>
      </c>
      <c r="I384" s="40">
        <v>15</v>
      </c>
      <c r="J384" s="40">
        <v>0</v>
      </c>
      <c r="K384" s="40">
        <v>0</v>
      </c>
      <c r="L384" s="40">
        <v>95</v>
      </c>
      <c r="M384" s="40">
        <v>13</v>
      </c>
      <c r="N384" s="32">
        <f>F384*G384</f>
        <v>100</v>
      </c>
      <c r="O384" s="32">
        <f>F384*H384</f>
        <v>2</v>
      </c>
      <c r="P384" s="33">
        <f>(I384*F384)/N384</f>
        <v>0.15</v>
      </c>
      <c r="Q384" s="34">
        <f>F384*J384</f>
        <v>0</v>
      </c>
      <c r="R384" s="35">
        <f>(Q384*9)/N384</f>
        <v>0</v>
      </c>
      <c r="S384" s="34">
        <f>F384*K384</f>
        <v>0</v>
      </c>
      <c r="T384" s="32">
        <f>L384*F384</f>
        <v>95</v>
      </c>
      <c r="U384" s="32">
        <f>M384*F384</f>
        <v>13</v>
      </c>
      <c r="V384" s="36">
        <f>(U384*4)/N384</f>
        <v>0.52</v>
      </c>
      <c r="W384" s="33">
        <f>U384/E384</f>
        <v>0.44827586206896552</v>
      </c>
      <c r="X384" s="16">
        <f>IF($D$3="Calories",N384,"")</f>
        <v>100</v>
      </c>
      <c r="Y384" s="16">
        <f>IF($F$3="Grams",O384,IF($F$3="% Calories",P384,""))</f>
        <v>2</v>
      </c>
      <c r="Z384" s="16" t="str">
        <f>IF($G$3="Grams",K384,"")</f>
        <v/>
      </c>
      <c r="AA384" s="16">
        <f>IF($H$3="Grams",Q384,IF($H$3="% Calories",R384,""))</f>
        <v>0</v>
      </c>
      <c r="AB384" s="16" t="str">
        <f>IF($I$3="Milligrams",T384,"")</f>
        <v/>
      </c>
      <c r="AC384" s="16">
        <f>IF($E$3="Grams",U384, IF($E$3="% Calories", V384, IF($E$3="% Weight",W384, "")))</f>
        <v>13</v>
      </c>
      <c r="AD384" s="29">
        <v>1</v>
      </c>
      <c r="AE384" s="16"/>
    </row>
    <row r="385" spans="1:31">
      <c r="A385" s="21" t="str">
        <f>IF(AND((AC385&lt;=$E$4),(AB385&lt;=$I$4),(AA385&lt;=$H$4),(Z385&lt;=$G$4),(Y385&lt;=$F$4),(X385&lt;=$D$4)),"Compliant","Non-Compliant")</f>
        <v>Non-Compliant</v>
      </c>
      <c r="B385" s="41" t="s">
        <v>329</v>
      </c>
      <c r="C385" s="41" t="s">
        <v>495</v>
      </c>
      <c r="D385" s="42">
        <v>2</v>
      </c>
      <c r="E385" s="43">
        <v>56</v>
      </c>
      <c r="F385" s="22">
        <v>1</v>
      </c>
      <c r="G385" s="43">
        <v>210</v>
      </c>
      <c r="H385" s="43">
        <v>0</v>
      </c>
      <c r="I385" s="43">
        <v>0</v>
      </c>
      <c r="J385" s="43">
        <v>0</v>
      </c>
      <c r="K385" s="43">
        <v>0</v>
      </c>
      <c r="L385" s="43">
        <v>40</v>
      </c>
      <c r="M385" s="43">
        <v>36</v>
      </c>
      <c r="N385" s="23">
        <f>F385*G385</f>
        <v>210</v>
      </c>
      <c r="O385" s="23">
        <f>F385*H385</f>
        <v>0</v>
      </c>
      <c r="P385" s="24">
        <f>(I385*F385)/N385</f>
        <v>0</v>
      </c>
      <c r="Q385" s="25">
        <f>F385*J385</f>
        <v>0</v>
      </c>
      <c r="R385" s="26">
        <f>(Q385*9)/N385</f>
        <v>0</v>
      </c>
      <c r="S385" s="25">
        <f>F385*K385</f>
        <v>0</v>
      </c>
      <c r="T385" s="23">
        <f>L385*F385</f>
        <v>40</v>
      </c>
      <c r="U385" s="23">
        <f>M385*F385</f>
        <v>36</v>
      </c>
      <c r="V385" s="27">
        <f>(U385*4)/N385</f>
        <v>0.68571428571428572</v>
      </c>
      <c r="W385" s="24">
        <f>U385/E385</f>
        <v>0.6428571428571429</v>
      </c>
      <c r="X385" s="16">
        <f>IF($D$3="Calories",N385,"")</f>
        <v>210</v>
      </c>
      <c r="Y385" s="16">
        <f>IF($F$3="Grams",O385,IF($F$3="% Calories",P385,""))</f>
        <v>0</v>
      </c>
      <c r="Z385" s="16" t="str">
        <f>IF($G$3="Grams",K385,"")</f>
        <v/>
      </c>
      <c r="AA385" s="16">
        <f>IF($H$3="Grams",Q385,IF($H$3="% Calories",R385,""))</f>
        <v>0</v>
      </c>
      <c r="AB385" s="16" t="str">
        <f>IF($I$3="Milligrams",T385,"")</f>
        <v/>
      </c>
      <c r="AC385" s="16">
        <f>IF($E$3="Grams",U385, IF($E$3="% Calories", V385, IF($E$3="% Weight",W385, "")))</f>
        <v>36</v>
      </c>
      <c r="AD385" s="29">
        <v>1</v>
      </c>
      <c r="AE385" s="16"/>
    </row>
    <row r="386" spans="1:31">
      <c r="A386" s="30" t="str">
        <f>IF(AND((AC386&lt;=$E$4),(AB386&lt;=$I$4),(AA386&lt;=$H$4),(Z386&lt;=$G$4),(Y386&lt;=$F$4),(X386&lt;=$D$4)),"Compliant","Non-Compliant")</f>
        <v>Non-Compliant</v>
      </c>
      <c r="B386" s="38" t="s">
        <v>496</v>
      </c>
      <c r="C386" s="38" t="s">
        <v>497</v>
      </c>
      <c r="D386" s="39">
        <v>1.5</v>
      </c>
      <c r="E386" s="40"/>
      <c r="F386" s="31">
        <v>1</v>
      </c>
      <c r="G386" s="40">
        <v>240</v>
      </c>
      <c r="H386" s="40">
        <v>21</v>
      </c>
      <c r="I386" s="40">
        <v>189</v>
      </c>
      <c r="J386" s="40">
        <v>1.5</v>
      </c>
      <c r="K386" s="40">
        <v>0</v>
      </c>
      <c r="L386" s="40">
        <v>0</v>
      </c>
      <c r="M386" s="40">
        <v>2</v>
      </c>
      <c r="N386" s="32">
        <f>F386*G386</f>
        <v>240</v>
      </c>
      <c r="O386" s="32">
        <f>F386*H386</f>
        <v>21</v>
      </c>
      <c r="P386" s="33">
        <f>(I386*F386)/N386</f>
        <v>0.78749999999999998</v>
      </c>
      <c r="Q386" s="34">
        <f>F386*J386</f>
        <v>1.5</v>
      </c>
      <c r="R386" s="35">
        <f>(Q386*9)/N386</f>
        <v>5.6250000000000001E-2</v>
      </c>
      <c r="S386" s="34">
        <f>F386*K386</f>
        <v>0</v>
      </c>
      <c r="T386" s="32">
        <f>L386*F386</f>
        <v>0</v>
      </c>
      <c r="U386" s="32">
        <f>M386*F386</f>
        <v>2</v>
      </c>
      <c r="V386" s="36">
        <f>(U386*4)/N386</f>
        <v>3.3333333333333333E-2</v>
      </c>
      <c r="W386" s="33" t="e">
        <f>U386/E386</f>
        <v>#DIV/0!</v>
      </c>
      <c r="X386" s="16">
        <f>IF($D$3="Calories",N386,"")</f>
        <v>240</v>
      </c>
      <c r="Y386" s="16">
        <f>IF($F$3="Grams",O386,IF($F$3="% Calories",P386,""))</f>
        <v>21</v>
      </c>
      <c r="Z386" s="16" t="str">
        <f>IF($G$3="Grams",K386,"")</f>
        <v/>
      </c>
      <c r="AA386" s="16">
        <f>IF($H$3="Grams",Q386,IF($H$3="% Calories",R386,""))</f>
        <v>1.5</v>
      </c>
      <c r="AB386" s="16" t="str">
        <f>IF($I$3="Milligrams",T386,"")</f>
        <v/>
      </c>
      <c r="AC386" s="16">
        <f>IF($E$3="Grams",U386, IF($E$3="% Calories", V386, IF($E$3="% Weight",W386, "")))</f>
        <v>2</v>
      </c>
      <c r="AD386" s="29">
        <v>1</v>
      </c>
      <c r="AE386" s="16"/>
    </row>
    <row r="387" spans="1:31">
      <c r="A387" s="21" t="str">
        <f>IF(AND((AC387&lt;=$E$4),(AB387&lt;=$I$4),(AA387&lt;=$H$4),(Z387&lt;=$G$4),(Y387&lt;=$F$4),(X387&lt;=$D$4)),"Compliant","Non-Compliant")</f>
        <v>Non-Compliant</v>
      </c>
      <c r="B387" s="41" t="s">
        <v>498</v>
      </c>
      <c r="C387" s="41" t="s">
        <v>499</v>
      </c>
      <c r="D387" s="42">
        <v>1.5</v>
      </c>
      <c r="E387" s="43">
        <v>42</v>
      </c>
      <c r="F387" s="22">
        <v>1</v>
      </c>
      <c r="G387" s="43">
        <v>260</v>
      </c>
      <c r="H387" s="43">
        <v>23</v>
      </c>
      <c r="I387" s="43">
        <v>207</v>
      </c>
      <c r="J387" s="43">
        <v>2.5</v>
      </c>
      <c r="K387" s="43">
        <v>0</v>
      </c>
      <c r="L387" s="43">
        <v>55</v>
      </c>
      <c r="M387" s="43">
        <v>2</v>
      </c>
      <c r="N387" s="23">
        <f>F387*G387</f>
        <v>260</v>
      </c>
      <c r="O387" s="23">
        <f>F387*H387</f>
        <v>23</v>
      </c>
      <c r="P387" s="24">
        <f>(I387*F387)/N387</f>
        <v>0.7961538461538461</v>
      </c>
      <c r="Q387" s="25">
        <f>F387*J387</f>
        <v>2.5</v>
      </c>
      <c r="R387" s="26">
        <f>(Q387*9)/N387</f>
        <v>8.6538461538461536E-2</v>
      </c>
      <c r="S387" s="25">
        <f>F387*K387</f>
        <v>0</v>
      </c>
      <c r="T387" s="23">
        <f>L387*F387</f>
        <v>55</v>
      </c>
      <c r="U387" s="23">
        <f>M387*F387</f>
        <v>2</v>
      </c>
      <c r="V387" s="27">
        <f>(U387*4)/N387</f>
        <v>3.0769230769230771E-2</v>
      </c>
      <c r="W387" s="24">
        <f>U387/E387</f>
        <v>4.7619047619047616E-2</v>
      </c>
      <c r="X387" s="16">
        <f>IF($D$3="Calories",N387,"")</f>
        <v>260</v>
      </c>
      <c r="Y387" s="16">
        <f>IF($F$3="Grams",O387,IF($F$3="% Calories",P387,""))</f>
        <v>23</v>
      </c>
      <c r="Z387" s="16" t="str">
        <f>IF($G$3="Grams",K387,"")</f>
        <v/>
      </c>
      <c r="AA387" s="16">
        <f>IF($H$3="Grams",Q387,IF($H$3="% Calories",R387,""))</f>
        <v>2.5</v>
      </c>
      <c r="AB387" s="16" t="str">
        <f>IF($I$3="Milligrams",T387,"")</f>
        <v/>
      </c>
      <c r="AC387" s="16">
        <f>IF($E$3="Grams",U387, IF($E$3="% Calories", V387, IF($E$3="% Weight",W387, "")))</f>
        <v>2</v>
      </c>
      <c r="AD387" s="29">
        <v>1</v>
      </c>
      <c r="AE387" s="16"/>
    </row>
    <row r="388" spans="1:31">
      <c r="A388" s="30" t="str">
        <f>IF(AND((AC388&lt;=$E$4),(AB388&lt;=$I$4),(AA388&lt;=$H$4),(Z388&lt;=$G$4),(Y388&lt;=$F$4),(X388&lt;=$D$4)),"Compliant","Non-Compliant")</f>
        <v>Non-Compliant</v>
      </c>
      <c r="B388" s="38" t="s">
        <v>498</v>
      </c>
      <c r="C388" s="38" t="s">
        <v>500</v>
      </c>
      <c r="D388" s="39">
        <v>1.75</v>
      </c>
      <c r="E388" s="40">
        <v>49</v>
      </c>
      <c r="F388" s="31">
        <v>1</v>
      </c>
      <c r="G388" s="40">
        <v>290</v>
      </c>
      <c r="H388" s="40">
        <v>25</v>
      </c>
      <c r="I388" s="40">
        <v>230</v>
      </c>
      <c r="J388" s="40">
        <v>3.5</v>
      </c>
      <c r="K388" s="40">
        <v>0</v>
      </c>
      <c r="L388" s="40">
        <v>170</v>
      </c>
      <c r="M388" s="40">
        <v>2</v>
      </c>
      <c r="N388" s="32">
        <f>F388*G388</f>
        <v>290</v>
      </c>
      <c r="O388" s="32">
        <f>F388*H388</f>
        <v>25</v>
      </c>
      <c r="P388" s="33">
        <f>(I388*F388)/N388</f>
        <v>0.7931034482758621</v>
      </c>
      <c r="Q388" s="34">
        <f>F388*J388</f>
        <v>3.5</v>
      </c>
      <c r="R388" s="35">
        <f>(Q388*9)/N388</f>
        <v>0.10862068965517241</v>
      </c>
      <c r="S388" s="34">
        <f>F388*K388</f>
        <v>0</v>
      </c>
      <c r="T388" s="32">
        <f>L388*F388</f>
        <v>170</v>
      </c>
      <c r="U388" s="32">
        <f>M388*F388</f>
        <v>2</v>
      </c>
      <c r="V388" s="36">
        <f>(U388*4)/N388</f>
        <v>2.7586206896551724E-2</v>
      </c>
      <c r="W388" s="33">
        <f>U388/E388</f>
        <v>4.0816326530612242E-2</v>
      </c>
      <c r="X388" s="16">
        <f>IF($D$3="Calories",N388,"")</f>
        <v>290</v>
      </c>
      <c r="Y388" s="16">
        <f>IF($F$3="Grams",O388,IF($F$3="% Calories",P388,""))</f>
        <v>25</v>
      </c>
      <c r="Z388" s="16" t="str">
        <f>IF($G$3="Grams",K388,"")</f>
        <v/>
      </c>
      <c r="AA388" s="16">
        <f>IF($H$3="Grams",Q388,IF($H$3="% Calories",R388,""))</f>
        <v>3.5</v>
      </c>
      <c r="AB388" s="16" t="str">
        <f>IF($I$3="Milligrams",T388,"")</f>
        <v/>
      </c>
      <c r="AC388" s="16">
        <f>IF($E$3="Grams",U388, IF($E$3="% Calories", V388, IF($E$3="% Weight",W388, "")))</f>
        <v>2</v>
      </c>
      <c r="AD388" s="29">
        <v>1</v>
      </c>
      <c r="AE388" s="16"/>
    </row>
    <row r="389" spans="1:31">
      <c r="A389" s="21" t="str">
        <f>IF(AND((AC389&lt;=$E$4),(AB389&lt;=$I$4),(AA389&lt;=$H$4),(Z389&lt;=$G$4),(Y389&lt;=$F$4),(X389&lt;=$D$4)),"Compliant","Non-Compliant")</f>
        <v>Compliant</v>
      </c>
      <c r="B389" s="41" t="s">
        <v>329</v>
      </c>
      <c r="C389" s="41" t="s">
        <v>501</v>
      </c>
      <c r="D389" s="42">
        <v>1</v>
      </c>
      <c r="E389" s="43">
        <v>28</v>
      </c>
      <c r="F389" s="22">
        <v>1</v>
      </c>
      <c r="G389" s="43">
        <v>130</v>
      </c>
      <c r="H389" s="43">
        <v>4</v>
      </c>
      <c r="I389" s="43">
        <v>35</v>
      </c>
      <c r="J389" s="43">
        <v>0</v>
      </c>
      <c r="K389" s="43">
        <v>0</v>
      </c>
      <c r="L389" s="43">
        <v>75</v>
      </c>
      <c r="M389" s="43">
        <v>7</v>
      </c>
      <c r="N389" s="23">
        <f>F389*G389</f>
        <v>130</v>
      </c>
      <c r="O389" s="23">
        <f>F389*H389</f>
        <v>4</v>
      </c>
      <c r="P389" s="24">
        <f>(I389*F389)/N389</f>
        <v>0.26923076923076922</v>
      </c>
      <c r="Q389" s="25">
        <f>F389*J389</f>
        <v>0</v>
      </c>
      <c r="R389" s="26">
        <f>(Q389*9)/N389</f>
        <v>0</v>
      </c>
      <c r="S389" s="25">
        <f>F389*K389</f>
        <v>0</v>
      </c>
      <c r="T389" s="23">
        <f>L389*F389</f>
        <v>75</v>
      </c>
      <c r="U389" s="23">
        <f>M389*F389</f>
        <v>7</v>
      </c>
      <c r="V389" s="27">
        <f>(U389*4)/N389</f>
        <v>0.2153846153846154</v>
      </c>
      <c r="W389" s="24">
        <f>U389/E389</f>
        <v>0.25</v>
      </c>
      <c r="X389" s="16">
        <f>IF($D$3="Calories",N389,"")</f>
        <v>130</v>
      </c>
      <c r="Y389" s="16">
        <f>IF($F$3="Grams",O389,IF($F$3="% Calories",P389,""))</f>
        <v>4</v>
      </c>
      <c r="Z389" s="16" t="str">
        <f>IF($G$3="Grams",K389,"")</f>
        <v/>
      </c>
      <c r="AA389" s="16">
        <f>IF($H$3="Grams",Q389,IF($H$3="% Calories",R389,""))</f>
        <v>0</v>
      </c>
      <c r="AB389" s="16" t="str">
        <f>IF($I$3="Milligrams",T389,"")</f>
        <v/>
      </c>
      <c r="AC389" s="16">
        <f>IF($E$3="Grams",U389, IF($E$3="% Calories", V389, IF($E$3="% Weight",W389, "")))</f>
        <v>7</v>
      </c>
      <c r="AD389" s="29">
        <v>1</v>
      </c>
      <c r="AE389" s="16"/>
    </row>
    <row r="390" spans="1:31">
      <c r="A390" s="30" t="str">
        <f>IF(AND((AC390&lt;=$E$4),(AB390&lt;=$I$4),(AA390&lt;=$H$4),(Z390&lt;=$G$4),(Y390&lt;=$F$4),(X390&lt;=$D$4)),"Compliant","Non-Compliant")</f>
        <v>Compliant</v>
      </c>
      <c r="B390" s="38" t="s">
        <v>329</v>
      </c>
      <c r="C390" s="38" t="s">
        <v>502</v>
      </c>
      <c r="D390" s="39">
        <v>1</v>
      </c>
      <c r="E390" s="40">
        <v>28</v>
      </c>
      <c r="F390" s="31">
        <v>1</v>
      </c>
      <c r="G390" s="40">
        <v>120</v>
      </c>
      <c r="H390" s="40">
        <v>4.5</v>
      </c>
      <c r="I390" s="40">
        <v>40</v>
      </c>
      <c r="J390" s="40">
        <v>1</v>
      </c>
      <c r="K390" s="40">
        <v>0</v>
      </c>
      <c r="L390" s="40">
        <v>75</v>
      </c>
      <c r="M390" s="40">
        <v>7</v>
      </c>
      <c r="N390" s="32">
        <f>F390*G390</f>
        <v>120</v>
      </c>
      <c r="O390" s="32">
        <f>F390*H390</f>
        <v>4.5</v>
      </c>
      <c r="P390" s="33">
        <f>(I390*F390)/N390</f>
        <v>0.33333333333333331</v>
      </c>
      <c r="Q390" s="34">
        <f>F390*J390</f>
        <v>1</v>
      </c>
      <c r="R390" s="35">
        <f>(Q390*9)/N390</f>
        <v>7.4999999999999997E-2</v>
      </c>
      <c r="S390" s="34">
        <f>F390*K390</f>
        <v>0</v>
      </c>
      <c r="T390" s="32">
        <f>L390*F390</f>
        <v>75</v>
      </c>
      <c r="U390" s="32">
        <f>M390*F390</f>
        <v>7</v>
      </c>
      <c r="V390" s="36">
        <f>(U390*4)/N390</f>
        <v>0.23333333333333334</v>
      </c>
      <c r="W390" s="33">
        <f>U390/E390</f>
        <v>0.25</v>
      </c>
      <c r="X390" s="16">
        <f>IF($D$3="Calories",N390,"")</f>
        <v>120</v>
      </c>
      <c r="Y390" s="16">
        <f>IF($F$3="Grams",O390,IF($F$3="% Calories",P390,""))</f>
        <v>4.5</v>
      </c>
      <c r="Z390" s="16" t="str">
        <f>IF($G$3="Grams",K390,"")</f>
        <v/>
      </c>
      <c r="AA390" s="16">
        <f>IF($H$3="Grams",Q390,IF($H$3="% Calories",R390,""))</f>
        <v>1</v>
      </c>
      <c r="AB390" s="16" t="str">
        <f>IF($I$3="Milligrams",T390,"")</f>
        <v/>
      </c>
      <c r="AC390" s="16">
        <f>IF($E$3="Grams",U390, IF($E$3="% Calories", V390, IF($E$3="% Weight",W390, "")))</f>
        <v>7</v>
      </c>
      <c r="AD390" s="29">
        <v>1</v>
      </c>
      <c r="AE390" s="16"/>
    </row>
    <row r="391" spans="1:31">
      <c r="A391" s="21" t="str">
        <f>IF(AND((AC391&lt;=$E$4),(AB391&lt;=$I$4),(AA391&lt;=$H$4),(Z391&lt;=$G$4),(Y391&lt;=$F$4),(X391&lt;=$D$4)),"Compliant","Non-Compliant")</f>
        <v>Compliant</v>
      </c>
      <c r="B391" s="41" t="s">
        <v>403</v>
      </c>
      <c r="C391" s="41" t="s">
        <v>503</v>
      </c>
      <c r="D391" s="42">
        <v>1</v>
      </c>
      <c r="E391" s="43">
        <v>28</v>
      </c>
      <c r="F391" s="22">
        <v>1</v>
      </c>
      <c r="G391" s="43">
        <v>130</v>
      </c>
      <c r="H391" s="43">
        <v>7</v>
      </c>
      <c r="I391" s="43">
        <v>60</v>
      </c>
      <c r="J391" s="43">
        <v>0.5</v>
      </c>
      <c r="K391" s="43">
        <v>0</v>
      </c>
      <c r="L391" s="43">
        <v>210</v>
      </c>
      <c r="M391" s="43">
        <v>1</v>
      </c>
      <c r="N391" s="23">
        <f>F391*G391</f>
        <v>130</v>
      </c>
      <c r="O391" s="23">
        <f>F391*H391</f>
        <v>7</v>
      </c>
      <c r="P391" s="24">
        <f>(I391*F391)/N391</f>
        <v>0.46153846153846156</v>
      </c>
      <c r="Q391" s="25">
        <f>F391*J391</f>
        <v>0.5</v>
      </c>
      <c r="R391" s="26">
        <f>(Q391*9)/N391</f>
        <v>3.4615384615384617E-2</v>
      </c>
      <c r="S391" s="25">
        <f>F391*K391</f>
        <v>0</v>
      </c>
      <c r="T391" s="23">
        <f>L391*F391</f>
        <v>210</v>
      </c>
      <c r="U391" s="23">
        <f>M391*F391</f>
        <v>1</v>
      </c>
      <c r="V391" s="27">
        <f>(U391*4)/N391</f>
        <v>3.0769230769230771E-2</v>
      </c>
      <c r="W391" s="24">
        <f>U391/E391</f>
        <v>3.5714285714285712E-2</v>
      </c>
      <c r="X391" s="16">
        <f>IF($D$3="Calories",N391,"")</f>
        <v>130</v>
      </c>
      <c r="Y391" s="16">
        <f>IF($F$3="Grams",O391,IF($F$3="% Calories",P391,""))</f>
        <v>7</v>
      </c>
      <c r="Z391" s="16" t="str">
        <f>IF($G$3="Grams",K391,"")</f>
        <v/>
      </c>
      <c r="AA391" s="16">
        <f>IF($H$3="Grams",Q391,IF($H$3="% Calories",R391,""))</f>
        <v>0.5</v>
      </c>
      <c r="AB391" s="16" t="str">
        <f>IF($I$3="Milligrams",T391,"")</f>
        <v/>
      </c>
      <c r="AC391" s="16">
        <f>IF($E$3="Grams",U391, IF($E$3="% Calories", V391, IF($E$3="% Weight",W391, "")))</f>
        <v>1</v>
      </c>
      <c r="AD391" s="29">
        <v>1</v>
      </c>
      <c r="AE391" s="16"/>
    </row>
    <row r="392" spans="1:31">
      <c r="A392" s="30" t="str">
        <f>IF(AND((AC392&lt;=$E$4),(AB392&lt;=$I$4),(AA392&lt;=$H$4),(Z392&lt;=$G$4),(Y392&lt;=$F$4),(X392&lt;=$D$4)),"Compliant","Non-Compliant")</f>
        <v>Compliant</v>
      </c>
      <c r="B392" s="38" t="s">
        <v>504</v>
      </c>
      <c r="C392" s="38" t="s">
        <v>505</v>
      </c>
      <c r="D392" s="39">
        <v>0.65</v>
      </c>
      <c r="E392" s="40">
        <v>14</v>
      </c>
      <c r="F392" s="31">
        <v>1</v>
      </c>
      <c r="G392" s="40">
        <v>80</v>
      </c>
      <c r="H392" s="40">
        <v>4.5</v>
      </c>
      <c r="I392" s="40">
        <v>40.5</v>
      </c>
      <c r="J392" s="40">
        <v>0.5</v>
      </c>
      <c r="K392" s="40">
        <v>0</v>
      </c>
      <c r="L392" s="40">
        <v>50</v>
      </c>
      <c r="M392" s="40">
        <v>0</v>
      </c>
      <c r="N392" s="32">
        <f>F392*G392</f>
        <v>80</v>
      </c>
      <c r="O392" s="32">
        <f>F392*H392</f>
        <v>4.5</v>
      </c>
      <c r="P392" s="33">
        <f>(I392*F392)/N392</f>
        <v>0.50624999999999998</v>
      </c>
      <c r="Q392" s="34">
        <f>F392*J392</f>
        <v>0.5</v>
      </c>
      <c r="R392" s="35">
        <f>(Q392*9)/N392</f>
        <v>5.6250000000000001E-2</v>
      </c>
      <c r="S392" s="34">
        <f>F392*K392</f>
        <v>0</v>
      </c>
      <c r="T392" s="32">
        <f>L392*F392</f>
        <v>50</v>
      </c>
      <c r="U392" s="32">
        <f>M392*F392</f>
        <v>0</v>
      </c>
      <c r="V392" s="36">
        <f>(U392*4)/N392</f>
        <v>0</v>
      </c>
      <c r="W392" s="33">
        <f>U392/E392</f>
        <v>0</v>
      </c>
      <c r="X392" s="16">
        <f>IF($D$3="Calories",N392,"")</f>
        <v>80</v>
      </c>
      <c r="Y392" s="16">
        <f>IF($F$3="Grams",O392,IF($F$3="% Calories",P392,""))</f>
        <v>4.5</v>
      </c>
      <c r="Z392" s="16" t="str">
        <f>IF($G$3="Grams",K392,"")</f>
        <v/>
      </c>
      <c r="AA392" s="16">
        <f>IF($H$3="Grams",Q392,IF($H$3="% Calories",R392,""))</f>
        <v>0.5</v>
      </c>
      <c r="AB392" s="16" t="str">
        <f>IF($I$3="Milligrams",T392,"")</f>
        <v/>
      </c>
      <c r="AC392" s="16">
        <f>IF($E$3="Grams",U392, IF($E$3="% Calories", V392, IF($E$3="% Weight",W392, "")))</f>
        <v>0</v>
      </c>
      <c r="AD392" s="29">
        <v>1</v>
      </c>
      <c r="AE392" s="16"/>
    </row>
    <row r="393" spans="1:31">
      <c r="A393" s="21" t="s">
        <v>506</v>
      </c>
      <c r="B393" s="41" t="s">
        <v>504</v>
      </c>
      <c r="C393" s="41" t="s">
        <v>507</v>
      </c>
      <c r="D393" s="42">
        <v>0.65</v>
      </c>
      <c r="E393" s="43">
        <v>14</v>
      </c>
      <c r="F393" s="22">
        <v>1</v>
      </c>
      <c r="G393" s="43">
        <v>80</v>
      </c>
      <c r="H393" s="43">
        <v>4</v>
      </c>
      <c r="I393" s="43">
        <v>40</v>
      </c>
      <c r="J393" s="43">
        <v>1</v>
      </c>
      <c r="K393" s="43">
        <v>0</v>
      </c>
      <c r="L393" s="43">
        <v>50</v>
      </c>
      <c r="M393" s="43">
        <v>3</v>
      </c>
      <c r="N393" s="23"/>
      <c r="O393" s="23"/>
      <c r="P393" s="24"/>
      <c r="Q393" s="25"/>
      <c r="R393" s="26"/>
      <c r="S393" s="25"/>
      <c r="T393" s="23"/>
      <c r="U393" s="23"/>
      <c r="V393" s="27"/>
      <c r="W393" s="24"/>
      <c r="X393" s="16"/>
      <c r="Y393" s="16"/>
      <c r="Z393" s="16"/>
      <c r="AA393" s="16"/>
      <c r="AB393" s="16"/>
      <c r="AC393" s="16"/>
      <c r="AD393" s="29"/>
      <c r="AE393" s="16"/>
    </row>
    <row r="394" spans="1:31">
      <c r="A394" s="30" t="str">
        <f>IF(AND((AC394&lt;=$E$4),(AB394&lt;=$I$4),(AA394&lt;=$H$4),(Z394&lt;=$G$4),(Y394&lt;=$F$4),(X394&lt;=$D$4)),"Compliant","Non-Compliant")</f>
        <v>Non-Compliant</v>
      </c>
      <c r="B394" s="38" t="s">
        <v>508</v>
      </c>
      <c r="C394" s="38" t="s">
        <v>509</v>
      </c>
      <c r="D394" s="39">
        <v>32</v>
      </c>
      <c r="E394" s="40">
        <v>90</v>
      </c>
      <c r="F394" s="31">
        <v>1</v>
      </c>
      <c r="G394" s="40">
        <v>70</v>
      </c>
      <c r="H394" s="40">
        <v>0</v>
      </c>
      <c r="I394" s="40">
        <v>0</v>
      </c>
      <c r="J394" s="40">
        <v>0</v>
      </c>
      <c r="K394" s="40">
        <v>0</v>
      </c>
      <c r="L394" s="40">
        <v>15</v>
      </c>
      <c r="M394" s="40">
        <v>11</v>
      </c>
      <c r="N394" s="32">
        <f>F394*G394</f>
        <v>70</v>
      </c>
      <c r="O394" s="32">
        <f>F394*H394</f>
        <v>0</v>
      </c>
      <c r="P394" s="33">
        <f>(I394*F394)/N394</f>
        <v>0</v>
      </c>
      <c r="Q394" s="34">
        <f>F394*J394</f>
        <v>0</v>
      </c>
      <c r="R394" s="35">
        <f>(Q394*9)/N394</f>
        <v>0</v>
      </c>
      <c r="S394" s="34">
        <f>F394*K394</f>
        <v>0</v>
      </c>
      <c r="T394" s="32">
        <f>L394*F394</f>
        <v>15</v>
      </c>
      <c r="U394" s="32">
        <f>M394*F394</f>
        <v>11</v>
      </c>
      <c r="V394" s="36">
        <f>(U394*4)/N394</f>
        <v>0.62857142857142856</v>
      </c>
      <c r="W394" s="33">
        <f>U394/E394</f>
        <v>0.12222222222222222</v>
      </c>
      <c r="X394" s="16">
        <f>IF($D$3="Calories",N394,"")</f>
        <v>70</v>
      </c>
      <c r="Y394" s="16">
        <f>IF($F$3="Grams",O394,IF($F$3="% Calories",P394,""))</f>
        <v>0</v>
      </c>
      <c r="Z394" s="16" t="str">
        <f>IF($G$3="Grams",K394,"")</f>
        <v/>
      </c>
      <c r="AA394" s="16">
        <f>IF($H$3="Grams",Q394,IF($H$3="% Calories",R394,""))</f>
        <v>0</v>
      </c>
      <c r="AB394" s="16" t="str">
        <f>IF($I$3="Milligrams",T394,"")</f>
        <v/>
      </c>
      <c r="AC394" s="16">
        <f>IF($E$3="Grams",U394, IF($E$3="% Calories", V394, IF($E$3="% Weight",W394, "")))</f>
        <v>11</v>
      </c>
      <c r="AD394" s="29">
        <v>1</v>
      </c>
      <c r="AE394" s="16"/>
    </row>
    <row r="395" spans="1:31">
      <c r="A395" s="21" t="str">
        <f>IF(AND((AC395&lt;=$E$4),(AB395&lt;=$I$4),(AA395&lt;=$H$4),(Z395&lt;=$G$4),(Y395&lt;=$F$4),(X395&lt;=$D$4)),"Compliant","Non-Compliant")</f>
        <v>Non-Compliant</v>
      </c>
      <c r="B395" s="41" t="s">
        <v>510</v>
      </c>
      <c r="C395" s="41" t="s">
        <v>511</v>
      </c>
      <c r="D395" s="42">
        <v>1</v>
      </c>
      <c r="E395" s="43">
        <v>28</v>
      </c>
      <c r="F395" s="22">
        <v>2</v>
      </c>
      <c r="G395" s="43">
        <v>80</v>
      </c>
      <c r="H395" s="43">
        <v>5</v>
      </c>
      <c r="I395" s="43">
        <v>45</v>
      </c>
      <c r="J395" s="43">
        <v>1.5</v>
      </c>
      <c r="K395" s="43">
        <v>0</v>
      </c>
      <c r="L395" s="43">
        <v>210</v>
      </c>
      <c r="M395" s="43">
        <v>0</v>
      </c>
      <c r="N395" s="23">
        <f>F395*G395</f>
        <v>160</v>
      </c>
      <c r="O395" s="23">
        <f>F395*H395</f>
        <v>10</v>
      </c>
      <c r="P395" s="24">
        <f>(I395*F395)/N395</f>
        <v>0.5625</v>
      </c>
      <c r="Q395" s="25">
        <f>F395*J395</f>
        <v>3</v>
      </c>
      <c r="R395" s="26">
        <f>(Q395*9)/N395</f>
        <v>0.16875000000000001</v>
      </c>
      <c r="S395" s="25">
        <f>F395*K395</f>
        <v>0</v>
      </c>
      <c r="T395" s="23">
        <f>L395*F395</f>
        <v>420</v>
      </c>
      <c r="U395" s="23">
        <f>M395*F395</f>
        <v>0</v>
      </c>
      <c r="V395" s="27">
        <f>(U395*4)/N395</f>
        <v>0</v>
      </c>
      <c r="W395" s="24">
        <f>U395/E395</f>
        <v>0</v>
      </c>
      <c r="X395" s="16">
        <f>IF($D$3="Calories",N395,"")</f>
        <v>160</v>
      </c>
      <c r="Y395" s="16">
        <f>IF($F$3="Grams",O395,IF($F$3="% Calories",P395,""))</f>
        <v>10</v>
      </c>
      <c r="Z395" s="16" t="str">
        <f>IF($G$3="Grams",K395,"")</f>
        <v/>
      </c>
      <c r="AA395" s="16">
        <f>IF($H$3="Grams",Q395,IF($H$3="% Calories",R395,""))</f>
        <v>3</v>
      </c>
      <c r="AB395" s="16" t="str">
        <f>IF($I$3="Milligrams",T395,"")</f>
        <v/>
      </c>
      <c r="AC395" s="16">
        <f>IF($E$3="Grams",U395, IF($E$3="% Calories", V395, IF($E$3="% Weight",W395, "")))</f>
        <v>0</v>
      </c>
      <c r="AD395" s="29">
        <v>1</v>
      </c>
      <c r="AE395" s="16"/>
    </row>
    <row r="396" spans="1:31">
      <c r="A396" s="30" t="str">
        <f>IF(AND((AC396&lt;=$E$4),(AB396&lt;=$I$4),(AA396&lt;=$H$4),(Z396&lt;=$G$4),(Y396&lt;=$F$4),(X396&lt;=$D$4)),"Compliant","Non-Compliant")</f>
        <v>Compliant</v>
      </c>
      <c r="B396" s="38" t="s">
        <v>512</v>
      </c>
      <c r="C396" s="38" t="s">
        <v>513</v>
      </c>
      <c r="D396" s="39">
        <v>1</v>
      </c>
      <c r="E396" s="40">
        <v>28</v>
      </c>
      <c r="F396" s="31">
        <v>1</v>
      </c>
      <c r="G396" s="40">
        <v>90</v>
      </c>
      <c r="H396" s="40">
        <v>2.5</v>
      </c>
      <c r="I396" s="40">
        <v>23</v>
      </c>
      <c r="J396" s="40">
        <v>0</v>
      </c>
      <c r="K396" s="40">
        <v>0</v>
      </c>
      <c r="L396" s="40">
        <v>290</v>
      </c>
      <c r="M396" s="40">
        <v>2</v>
      </c>
      <c r="N396" s="32">
        <f>F396*G396</f>
        <v>90</v>
      </c>
      <c r="O396" s="32">
        <f>F396*H396</f>
        <v>2.5</v>
      </c>
      <c r="P396" s="33">
        <f>(I396*F396)/N396</f>
        <v>0.25555555555555554</v>
      </c>
      <c r="Q396" s="34">
        <f>F396*J396</f>
        <v>0</v>
      </c>
      <c r="R396" s="35">
        <f>(Q396*9)/N396</f>
        <v>0</v>
      </c>
      <c r="S396" s="34">
        <f>F396*K396</f>
        <v>0</v>
      </c>
      <c r="T396" s="32">
        <f>L396*F396</f>
        <v>290</v>
      </c>
      <c r="U396" s="32">
        <f>M396*F396</f>
        <v>2</v>
      </c>
      <c r="V396" s="36">
        <f>(U396*4)/N396</f>
        <v>8.8888888888888892E-2</v>
      </c>
      <c r="W396" s="33">
        <f>U396/E396</f>
        <v>7.1428571428571425E-2</v>
      </c>
      <c r="X396" s="16">
        <f>IF($D$3="Calories",N396,"")</f>
        <v>90</v>
      </c>
      <c r="Y396" s="16">
        <f>IF($F$3="Grams",O396,IF($F$3="% Calories",P396,""))</f>
        <v>2.5</v>
      </c>
      <c r="Z396" s="16" t="str">
        <f>IF($G$3="Grams",K396,"")</f>
        <v/>
      </c>
      <c r="AA396" s="16">
        <f>IF($H$3="Grams",Q396,IF($H$3="% Calories",R396,""))</f>
        <v>0</v>
      </c>
      <c r="AB396" s="16" t="str">
        <f>IF($I$3="Milligrams",T396,"")</f>
        <v/>
      </c>
      <c r="AC396" s="16">
        <f>IF($E$3="Grams",U396, IF($E$3="% Calories", V396, IF($E$3="% Weight",W396, "")))</f>
        <v>2</v>
      </c>
      <c r="AD396" s="29">
        <v>1</v>
      </c>
      <c r="AE396" s="16"/>
    </row>
    <row r="397" spans="1:31">
      <c r="A397" s="21" t="str">
        <f>IF(AND((AC397&lt;=$E$4),(AB397&lt;=$I$4),(AA397&lt;=$H$4),(Z397&lt;=$G$4),(Y397&lt;=$F$4),(X397&lt;=$D$4)),"Compliant","Non-Compliant")</f>
        <v>Compliant</v>
      </c>
      <c r="B397" s="41" t="s">
        <v>382</v>
      </c>
      <c r="C397" s="41" t="s">
        <v>514</v>
      </c>
      <c r="D397" s="42">
        <v>1</v>
      </c>
      <c r="E397" s="43">
        <v>28</v>
      </c>
      <c r="F397" s="22">
        <v>1</v>
      </c>
      <c r="G397" s="43">
        <v>120</v>
      </c>
      <c r="H397" s="43">
        <v>6</v>
      </c>
      <c r="I397" s="43">
        <v>54</v>
      </c>
      <c r="J397" s="43">
        <v>1</v>
      </c>
      <c r="K397" s="43">
        <v>0</v>
      </c>
      <c r="L397" s="43">
        <v>75</v>
      </c>
      <c r="M397" s="43">
        <v>2</v>
      </c>
      <c r="N397" s="23">
        <f>F397*G397</f>
        <v>120</v>
      </c>
      <c r="O397" s="23">
        <f>F397*H397</f>
        <v>6</v>
      </c>
      <c r="P397" s="24">
        <f>(I397*F397)/N397</f>
        <v>0.45</v>
      </c>
      <c r="Q397" s="25">
        <f>F397*J397</f>
        <v>1</v>
      </c>
      <c r="R397" s="26">
        <f>(Q397*9)/N397</f>
        <v>7.4999999999999997E-2</v>
      </c>
      <c r="S397" s="25">
        <f>F397*K397</f>
        <v>0</v>
      </c>
      <c r="T397" s="23">
        <f>L397*F397</f>
        <v>75</v>
      </c>
      <c r="U397" s="23">
        <f>M397*F397</f>
        <v>2</v>
      </c>
      <c r="V397" s="27">
        <f>(U397*4)/N397</f>
        <v>6.6666666666666666E-2</v>
      </c>
      <c r="W397" s="24">
        <f>U397/E397</f>
        <v>7.1428571428571425E-2</v>
      </c>
      <c r="X397" s="16">
        <f>IF($D$3="Calories",N397,"")</f>
        <v>120</v>
      </c>
      <c r="Y397" s="16">
        <f>IF($F$3="Grams",O397,IF($F$3="% Calories",P397,""))</f>
        <v>6</v>
      </c>
      <c r="Z397" s="16" t="str">
        <f>IF($G$3="Grams",K397,"")</f>
        <v/>
      </c>
      <c r="AA397" s="16">
        <f>IF($H$3="Grams",Q397,IF($H$3="% Calories",R397,""))</f>
        <v>1</v>
      </c>
      <c r="AB397" s="16" t="str">
        <f>IF($I$3="Milligrams",T397,"")</f>
        <v/>
      </c>
      <c r="AC397" s="16">
        <f>IF($E$3="Grams",U397, IF($E$3="% Calories", V397, IF($E$3="% Weight",W397, "")))</f>
        <v>2</v>
      </c>
      <c r="AD397" s="29">
        <v>1</v>
      </c>
      <c r="AE397" s="16"/>
    </row>
    <row r="398" spans="1:31">
      <c r="A398" s="30" t="str">
        <f>IF(AND((AC398&lt;=$E$4),(AB398&lt;=$I$4),(AA398&lt;=$H$4),(Z398&lt;=$G$4),(Y398&lt;=$F$4),(X398&lt;=$D$4)),"Compliant","Non-Compliant")</f>
        <v>Compliant</v>
      </c>
      <c r="B398" s="38" t="s">
        <v>169</v>
      </c>
      <c r="C398" s="38" t="s">
        <v>515</v>
      </c>
      <c r="D398" s="39">
        <v>1.2</v>
      </c>
      <c r="E398" s="40">
        <v>34</v>
      </c>
      <c r="F398" s="31">
        <v>1</v>
      </c>
      <c r="G398" s="40">
        <v>160</v>
      </c>
      <c r="H398" s="40">
        <v>7</v>
      </c>
      <c r="I398" s="40">
        <v>63</v>
      </c>
      <c r="J398" s="40">
        <v>2</v>
      </c>
      <c r="K398" s="40">
        <v>0</v>
      </c>
      <c r="L398" s="40">
        <v>150</v>
      </c>
      <c r="M398" s="40">
        <v>9</v>
      </c>
      <c r="N398" s="32">
        <f>F398*G398</f>
        <v>160</v>
      </c>
      <c r="O398" s="32">
        <f>F398*H398</f>
        <v>7</v>
      </c>
      <c r="P398" s="33">
        <f>(I398*F398)/N398</f>
        <v>0.39374999999999999</v>
      </c>
      <c r="Q398" s="34">
        <f>F398*J398</f>
        <v>2</v>
      </c>
      <c r="R398" s="35">
        <f>(Q398*9)/N398</f>
        <v>0.1125</v>
      </c>
      <c r="S398" s="34">
        <f>F398*K398</f>
        <v>0</v>
      </c>
      <c r="T398" s="32">
        <f>L398*F398</f>
        <v>150</v>
      </c>
      <c r="U398" s="32">
        <f>M398*F398</f>
        <v>9</v>
      </c>
      <c r="V398" s="36">
        <f>(U398*4)/N398</f>
        <v>0.22500000000000001</v>
      </c>
      <c r="W398" s="33">
        <f>U398/E398</f>
        <v>0.26470588235294118</v>
      </c>
      <c r="X398" s="16">
        <f>IF($D$3="Calories",N398,"")</f>
        <v>160</v>
      </c>
      <c r="Y398" s="16">
        <f>IF($F$3="Grams",O398,IF($F$3="% Calories",P398,""))</f>
        <v>7</v>
      </c>
      <c r="Z398" s="16" t="str">
        <f>IF($G$3="Grams",K398,"")</f>
        <v/>
      </c>
      <c r="AA398" s="16">
        <f>IF($H$3="Grams",Q398,IF($H$3="% Calories",R398,""))</f>
        <v>2</v>
      </c>
      <c r="AB398" s="16" t="str">
        <f>IF($I$3="Milligrams",T398,"")</f>
        <v/>
      </c>
      <c r="AC398" s="16">
        <f>IF($E$3="Grams",U398, IF($E$3="% Calories", V398, IF($E$3="% Weight",W398, "")))</f>
        <v>9</v>
      </c>
      <c r="AD398" s="29">
        <v>1</v>
      </c>
      <c r="AE398" s="16"/>
    </row>
    <row r="399" spans="1:31">
      <c r="A399" s="21" t="str">
        <f>IF(AND((AC399&lt;=$E$4),(AB399&lt;=$I$4),(AA399&lt;=$H$4),(Z399&lt;=$G$4),(Y399&lt;=$F$4),(X399&lt;=$D$4)),"Compliant","Non-Compliant")</f>
        <v>Compliant</v>
      </c>
      <c r="B399" s="41" t="s">
        <v>516</v>
      </c>
      <c r="C399" s="41" t="s">
        <v>517</v>
      </c>
      <c r="D399" s="42">
        <v>1.25</v>
      </c>
      <c r="E399" s="43">
        <v>35</v>
      </c>
      <c r="F399" s="22">
        <v>1</v>
      </c>
      <c r="G399" s="43">
        <v>90</v>
      </c>
      <c r="H399" s="43">
        <v>1.5</v>
      </c>
      <c r="I399" s="43">
        <v>15</v>
      </c>
      <c r="J399" s="43">
        <v>0.5</v>
      </c>
      <c r="K399" s="43">
        <v>0</v>
      </c>
      <c r="L399" s="43">
        <v>660</v>
      </c>
      <c r="M399" s="43">
        <v>5</v>
      </c>
      <c r="N399" s="23">
        <f>F399*G399</f>
        <v>90</v>
      </c>
      <c r="O399" s="23">
        <f>F399*H399</f>
        <v>1.5</v>
      </c>
      <c r="P399" s="24">
        <f>(I399*F399)/N399</f>
        <v>0.16666666666666666</v>
      </c>
      <c r="Q399" s="25">
        <f>F399*J399</f>
        <v>0.5</v>
      </c>
      <c r="R399" s="26">
        <f>(Q399*9)/N399</f>
        <v>0.05</v>
      </c>
      <c r="S399" s="25">
        <f>F399*K399</f>
        <v>0</v>
      </c>
      <c r="T399" s="23">
        <f>L399*F399</f>
        <v>660</v>
      </c>
      <c r="U399" s="23">
        <f>M399*F399</f>
        <v>5</v>
      </c>
      <c r="V399" s="27">
        <f>(U399*4)/N399</f>
        <v>0.22222222222222221</v>
      </c>
      <c r="W399" s="24">
        <f>U399/E399</f>
        <v>0.14285714285714285</v>
      </c>
      <c r="X399" s="16">
        <f>IF($D$3="Calories",N399,"")</f>
        <v>90</v>
      </c>
      <c r="Y399" s="16">
        <f>IF($F$3="Grams",O399,IF($F$3="% Calories",P399,""))</f>
        <v>1.5</v>
      </c>
      <c r="Z399" s="16" t="str">
        <f>IF($G$3="Grams",K399,"")</f>
        <v/>
      </c>
      <c r="AA399" s="16">
        <f>IF($H$3="Grams",Q399,IF($H$3="% Calories",R399,""))</f>
        <v>0.5</v>
      </c>
      <c r="AB399" s="16" t="str">
        <f>IF($I$3="Milligrams",T399,"")</f>
        <v/>
      </c>
      <c r="AC399" s="16">
        <f>IF($E$3="Grams",U399, IF($E$3="% Calories", V399, IF($E$3="% Weight",W399, "")))</f>
        <v>5</v>
      </c>
      <c r="AD399" s="29">
        <v>1</v>
      </c>
      <c r="AE399" s="16"/>
    </row>
    <row r="400" spans="1:31">
      <c r="A400" s="30" t="str">
        <f>IF(AND((AC400&lt;=$E$4),(AB400&lt;=$I$4),(AA400&lt;=$H$4),(Z400&lt;=$G$4),(Y400&lt;=$F$4),(X400&lt;=$D$4)),"Compliant","Non-Compliant")</f>
        <v>Compliant</v>
      </c>
      <c r="B400" s="38" t="s">
        <v>213</v>
      </c>
      <c r="C400" s="38" t="s">
        <v>518</v>
      </c>
      <c r="D400" s="39">
        <v>0.75</v>
      </c>
      <c r="E400" s="40">
        <v>21</v>
      </c>
      <c r="F400" s="31">
        <v>1</v>
      </c>
      <c r="G400" s="40">
        <v>100</v>
      </c>
      <c r="H400" s="40">
        <v>5</v>
      </c>
      <c r="I400" s="40">
        <v>45</v>
      </c>
      <c r="J400" s="40">
        <v>1</v>
      </c>
      <c r="K400" s="40">
        <v>0</v>
      </c>
      <c r="L400" s="40">
        <v>170</v>
      </c>
      <c r="M400" s="40">
        <v>1</v>
      </c>
      <c r="N400" s="32">
        <f>F400*G400</f>
        <v>100</v>
      </c>
      <c r="O400" s="32">
        <f>F400*H400</f>
        <v>5</v>
      </c>
      <c r="P400" s="33">
        <f>(I400*F400)/N400</f>
        <v>0.45</v>
      </c>
      <c r="Q400" s="34">
        <f>F400*J400</f>
        <v>1</v>
      </c>
      <c r="R400" s="35">
        <f>(Q400*9)/N400</f>
        <v>0.09</v>
      </c>
      <c r="S400" s="34">
        <f>F400*K400</f>
        <v>0</v>
      </c>
      <c r="T400" s="32">
        <f>L400*F400</f>
        <v>170</v>
      </c>
      <c r="U400" s="32">
        <f>M400*F400</f>
        <v>1</v>
      </c>
      <c r="V400" s="36">
        <f>(U400*4)/N400</f>
        <v>0.04</v>
      </c>
      <c r="W400" s="33">
        <f>U400/E400</f>
        <v>4.7619047619047616E-2</v>
      </c>
      <c r="X400" s="16">
        <f>IF($D$3="Calories",N400,"")</f>
        <v>100</v>
      </c>
      <c r="Y400" s="16">
        <f>IF($F$3="Grams",O400,IF($F$3="% Calories",P400,""))</f>
        <v>5</v>
      </c>
      <c r="Z400" s="16" t="str">
        <f>IF($G$3="Grams",K400,"")</f>
        <v/>
      </c>
      <c r="AA400" s="16">
        <f>IF($H$3="Grams",Q400,IF($H$3="% Calories",R400,""))</f>
        <v>1</v>
      </c>
      <c r="AB400" s="16" t="str">
        <f>IF($I$3="Milligrams",T400,"")</f>
        <v/>
      </c>
      <c r="AC400" s="16">
        <f>IF($E$3="Grams",U400, IF($E$3="% Calories", V400, IF($E$3="% Weight",W400, "")))</f>
        <v>1</v>
      </c>
      <c r="AD400" s="29">
        <v>1</v>
      </c>
      <c r="AE400" s="16"/>
    </row>
    <row r="401" spans="1:31">
      <c r="A401" s="21" t="str">
        <f>IF(AND((AC401&lt;=$E$4),(AB401&lt;=$I$4),(AA401&lt;=$H$4),(Z401&lt;=$G$4),(Y401&lt;=$F$4),(X401&lt;=$D$4)),"Compliant","Non-Compliant")</f>
        <v>Non-Compliant</v>
      </c>
      <c r="B401" s="41" t="s">
        <v>519</v>
      </c>
      <c r="C401" s="41" t="s">
        <v>520</v>
      </c>
      <c r="D401" s="42">
        <v>1.5</v>
      </c>
      <c r="E401" s="43"/>
      <c r="F401" s="22">
        <v>1</v>
      </c>
      <c r="G401" s="43">
        <v>200</v>
      </c>
      <c r="H401" s="43">
        <v>9</v>
      </c>
      <c r="I401" s="43">
        <v>81</v>
      </c>
      <c r="J401" s="43">
        <v>1</v>
      </c>
      <c r="K401" s="43">
        <v>0</v>
      </c>
      <c r="L401" s="43">
        <v>190</v>
      </c>
      <c r="M401" s="43">
        <v>4</v>
      </c>
      <c r="N401" s="23">
        <f>F401*G401</f>
        <v>200</v>
      </c>
      <c r="O401" s="23">
        <f>F401*H401</f>
        <v>9</v>
      </c>
      <c r="P401" s="24">
        <f>(I401*F401)/N401</f>
        <v>0.40500000000000003</v>
      </c>
      <c r="Q401" s="25">
        <f>F401*J401</f>
        <v>1</v>
      </c>
      <c r="R401" s="26">
        <f>(Q401*9)/N401</f>
        <v>4.4999999999999998E-2</v>
      </c>
      <c r="S401" s="25">
        <f>F401*K401</f>
        <v>0</v>
      </c>
      <c r="T401" s="23">
        <f>L401*F401</f>
        <v>190</v>
      </c>
      <c r="U401" s="23">
        <f>M401*F401</f>
        <v>4</v>
      </c>
      <c r="V401" s="27">
        <f>(U401*4)/N401</f>
        <v>0.08</v>
      </c>
      <c r="W401" s="24" t="e">
        <f>U401/E401</f>
        <v>#DIV/0!</v>
      </c>
      <c r="X401" s="16">
        <f>IF($D$3="Calories",N401,"")</f>
        <v>200</v>
      </c>
      <c r="Y401" s="16">
        <f>IF($F$3="Grams",O401,IF($F$3="% Calories",P401,""))</f>
        <v>9</v>
      </c>
      <c r="Z401" s="16" t="str">
        <f>IF($G$3="Grams",K401,"")</f>
        <v/>
      </c>
      <c r="AA401" s="16">
        <f>IF($H$3="Grams",Q401,IF($H$3="% Calories",R401,""))</f>
        <v>1</v>
      </c>
      <c r="AB401" s="16" t="str">
        <f>IF($I$3="Milligrams",T401,"")</f>
        <v/>
      </c>
      <c r="AC401" s="16">
        <f>IF($E$3="Grams",U401, IF($E$3="% Calories", V401, IF($E$3="% Weight",W401, "")))</f>
        <v>4</v>
      </c>
      <c r="AD401" s="29">
        <v>1</v>
      </c>
      <c r="AE401" s="16"/>
    </row>
    <row r="402" spans="1:31">
      <c r="A402" s="30" t="str">
        <f>IF(AND((AC402&lt;=$E$4),(AB402&lt;=$I$4),(AA402&lt;=$H$4),(Z402&lt;=$G$4),(Y402&lt;=$F$4),(X402&lt;=$D$4)),"Compliant","Non-Compliant")</f>
        <v>Compliant</v>
      </c>
      <c r="B402" s="38" t="s">
        <v>521</v>
      </c>
      <c r="C402" s="38" t="s">
        <v>522</v>
      </c>
      <c r="D402" s="39">
        <v>12</v>
      </c>
      <c r="E402" s="40"/>
      <c r="F402" s="31">
        <v>1</v>
      </c>
      <c r="G402" s="40">
        <v>0</v>
      </c>
      <c r="H402" s="40">
        <v>0</v>
      </c>
      <c r="I402" s="40">
        <v>0</v>
      </c>
      <c r="J402" s="40">
        <v>0</v>
      </c>
      <c r="K402" s="40">
        <v>0</v>
      </c>
      <c r="L402" s="40">
        <v>40</v>
      </c>
      <c r="M402" s="40">
        <v>0</v>
      </c>
      <c r="N402" s="32">
        <f>F402*G402</f>
        <v>0</v>
      </c>
      <c r="O402" s="32">
        <f>F402*H402</f>
        <v>0</v>
      </c>
      <c r="P402" s="33" t="e">
        <f>(I402*F402)/N402</f>
        <v>#DIV/0!</v>
      </c>
      <c r="Q402" s="34">
        <f>F402*J402</f>
        <v>0</v>
      </c>
      <c r="R402" s="35" t="e">
        <f>(Q402*9)/N402</f>
        <v>#DIV/0!</v>
      </c>
      <c r="S402" s="34">
        <f>F402*K402</f>
        <v>0</v>
      </c>
      <c r="T402" s="32">
        <f>L402*F402</f>
        <v>40</v>
      </c>
      <c r="U402" s="32">
        <f>M402*F402</f>
        <v>0</v>
      </c>
      <c r="V402" s="36" t="e">
        <f>(U402*4)/N402</f>
        <v>#DIV/0!</v>
      </c>
      <c r="W402" s="33" t="e">
        <f>U402/E402</f>
        <v>#DIV/0!</v>
      </c>
      <c r="X402" s="16">
        <f>IF($D$3="Calories",N402,"")</f>
        <v>0</v>
      </c>
      <c r="Y402" s="16">
        <f>IF($F$3="Grams",O402,IF($F$3="% Calories",P402,""))</f>
        <v>0</v>
      </c>
      <c r="Z402" s="16" t="str">
        <f>IF($G$3="Grams",K402,"")</f>
        <v/>
      </c>
      <c r="AA402" s="16">
        <f>IF($H$3="Grams",Q402,IF($H$3="% Calories",R402,""))</f>
        <v>0</v>
      </c>
      <c r="AB402" s="16" t="str">
        <f>IF($I$3="Milligrams",T402,"")</f>
        <v/>
      </c>
      <c r="AC402" s="16">
        <f>IF($E$3="Grams",U402, IF($E$3="% Calories", V402, IF($E$3="% Weight",W402, "")))</f>
        <v>0</v>
      </c>
      <c r="AD402" s="29">
        <v>1</v>
      </c>
      <c r="AE402" s="16"/>
    </row>
    <row r="403" spans="1:31">
      <c r="A403" s="21" t="str">
        <f>IF(AND((AC403&lt;=$E$4),(AB403&lt;=$I$4),(AA403&lt;=$H$4),(Z403&lt;=$G$4),(Y403&lt;=$F$4),(X403&lt;=$D$4)),"Compliant","Non-Compliant")</f>
        <v>Compliant</v>
      </c>
      <c r="B403" s="41" t="s">
        <v>521</v>
      </c>
      <c r="C403" s="41" t="s">
        <v>523</v>
      </c>
      <c r="D403" s="42">
        <v>16.899999999999999</v>
      </c>
      <c r="E403" s="43"/>
      <c r="F403" s="22">
        <v>1</v>
      </c>
      <c r="G403" s="43">
        <v>0</v>
      </c>
      <c r="H403" s="43">
        <v>0</v>
      </c>
      <c r="I403" s="43">
        <v>0</v>
      </c>
      <c r="J403" s="43">
        <v>0</v>
      </c>
      <c r="K403" s="43">
        <v>0</v>
      </c>
      <c r="L403" s="43">
        <v>60</v>
      </c>
      <c r="M403" s="43">
        <v>0</v>
      </c>
      <c r="N403" s="23">
        <f>F403*G403</f>
        <v>0</v>
      </c>
      <c r="O403" s="23">
        <f>F403*H403</f>
        <v>0</v>
      </c>
      <c r="P403" s="24" t="e">
        <f>(I403*F403)/N403</f>
        <v>#DIV/0!</v>
      </c>
      <c r="Q403" s="25">
        <f>F403*J403</f>
        <v>0</v>
      </c>
      <c r="R403" s="26" t="e">
        <f>(Q403*9)/N403</f>
        <v>#DIV/0!</v>
      </c>
      <c r="S403" s="25">
        <f>F403*K403</f>
        <v>0</v>
      </c>
      <c r="T403" s="23">
        <f>L403*F403</f>
        <v>60</v>
      </c>
      <c r="U403" s="23">
        <f>M403*F403</f>
        <v>0</v>
      </c>
      <c r="V403" s="27" t="e">
        <f>(U403*4)/N403</f>
        <v>#DIV/0!</v>
      </c>
      <c r="W403" s="24" t="e">
        <f>U403/E403</f>
        <v>#DIV/0!</v>
      </c>
      <c r="X403" s="16">
        <f>IF($D$3="Calories",N403,"")</f>
        <v>0</v>
      </c>
      <c r="Y403" s="16">
        <f>IF($F$3="Grams",O403,IF($F$3="% Calories",P403,""))</f>
        <v>0</v>
      </c>
      <c r="Z403" s="16" t="str">
        <f>IF($G$3="Grams",K403,"")</f>
        <v/>
      </c>
      <c r="AA403" s="16">
        <f>IF($H$3="Grams",Q403,IF($H$3="% Calories",R403,""))</f>
        <v>0</v>
      </c>
      <c r="AB403" s="16" t="str">
        <f>IF($I$3="Milligrams",T403,"")</f>
        <v/>
      </c>
      <c r="AC403" s="16">
        <f>IF($E$3="Grams",U403, IF($E$3="% Calories", V403, IF($E$3="% Weight",W403, "")))</f>
        <v>0</v>
      </c>
      <c r="AD403" s="29">
        <v>1</v>
      </c>
      <c r="AE403" s="16"/>
    </row>
    <row r="404" spans="1:31">
      <c r="A404" s="30" t="str">
        <f>IF(AND((AC404&lt;=$E$4),(AB404&lt;=$I$4),(AA404&lt;=$H$4),(Z404&lt;=$G$4),(Y404&lt;=$F$4),(X404&lt;=$D$4)),"Compliant","Non-Compliant")</f>
        <v>Compliant</v>
      </c>
      <c r="B404" s="38" t="s">
        <v>521</v>
      </c>
      <c r="C404" s="38" t="s">
        <v>524</v>
      </c>
      <c r="D404" s="39">
        <v>12</v>
      </c>
      <c r="E404" s="40"/>
      <c r="F404" s="31">
        <v>1</v>
      </c>
      <c r="G404" s="40">
        <v>0</v>
      </c>
      <c r="H404" s="40">
        <v>0</v>
      </c>
      <c r="I404" s="40">
        <v>0</v>
      </c>
      <c r="J404" s="40">
        <v>0</v>
      </c>
      <c r="K404" s="40">
        <v>0</v>
      </c>
      <c r="L404" s="40">
        <v>55</v>
      </c>
      <c r="M404" s="40">
        <v>0</v>
      </c>
      <c r="N404" s="32">
        <f>F404*G404</f>
        <v>0</v>
      </c>
      <c r="O404" s="32">
        <f>F404*H404</f>
        <v>0</v>
      </c>
      <c r="P404" s="33" t="e">
        <f>(I404*F404)/N404</f>
        <v>#DIV/0!</v>
      </c>
      <c r="Q404" s="34">
        <f>F404*J404</f>
        <v>0</v>
      </c>
      <c r="R404" s="35" t="e">
        <f>(Q404*9)/N404</f>
        <v>#DIV/0!</v>
      </c>
      <c r="S404" s="34">
        <f>F404*K404</f>
        <v>0</v>
      </c>
      <c r="T404" s="32">
        <f>L404*F404</f>
        <v>55</v>
      </c>
      <c r="U404" s="32">
        <f>M404*F404</f>
        <v>0</v>
      </c>
      <c r="V404" s="36" t="e">
        <f>(U404*4)/N404</f>
        <v>#DIV/0!</v>
      </c>
      <c r="W404" s="33" t="e">
        <f>U404/E404</f>
        <v>#DIV/0!</v>
      </c>
      <c r="X404" s="16">
        <f>IF($D$3="Calories",N404,"")</f>
        <v>0</v>
      </c>
      <c r="Y404" s="16">
        <f>IF($F$3="Grams",O404,IF($F$3="% Calories",P404,""))</f>
        <v>0</v>
      </c>
      <c r="Z404" s="16" t="str">
        <f>IF($G$3="Grams",K404,"")</f>
        <v/>
      </c>
      <c r="AA404" s="16">
        <f>IF($H$3="Grams",Q404,IF($H$3="% Calories",R404,""))</f>
        <v>0</v>
      </c>
      <c r="AB404" s="16" t="str">
        <f>IF($I$3="Milligrams",T404,"")</f>
        <v/>
      </c>
      <c r="AC404" s="16">
        <f>IF($E$3="Grams",U404, IF($E$3="% Calories", V404, IF($E$3="% Weight",W404, "")))</f>
        <v>0</v>
      </c>
      <c r="AD404" s="29">
        <v>1</v>
      </c>
      <c r="AE404" s="16"/>
    </row>
    <row r="405" spans="1:31">
      <c r="A405" s="21" t="str">
        <f>IF(AND((AC405&lt;=$E$4),(AB405&lt;=$I$4),(AA405&lt;=$H$4),(Z405&lt;=$G$4),(Y405&lt;=$F$4),(X405&lt;=$D$4)),"Compliant","Non-Compliant")</f>
        <v>Compliant</v>
      </c>
      <c r="B405" s="41" t="s">
        <v>521</v>
      </c>
      <c r="C405" s="41" t="s">
        <v>525</v>
      </c>
      <c r="D405" s="42">
        <v>16.899999999999999</v>
      </c>
      <c r="E405" s="43"/>
      <c r="F405" s="22">
        <v>1</v>
      </c>
      <c r="G405" s="43"/>
      <c r="H405" s="43"/>
      <c r="I405" s="43"/>
      <c r="J405" s="43"/>
      <c r="K405" s="43"/>
      <c r="L405" s="43"/>
      <c r="M405" s="43"/>
      <c r="N405" s="23">
        <f>F405*G405</f>
        <v>0</v>
      </c>
      <c r="O405" s="23">
        <f>F405*H405</f>
        <v>0</v>
      </c>
      <c r="P405" s="24" t="e">
        <f>(I405*F405)/N405</f>
        <v>#DIV/0!</v>
      </c>
      <c r="Q405" s="25">
        <f>F405*J405</f>
        <v>0</v>
      </c>
      <c r="R405" s="26" t="e">
        <f>(Q405*9)/N405</f>
        <v>#DIV/0!</v>
      </c>
      <c r="S405" s="25">
        <f>F405*K405</f>
        <v>0</v>
      </c>
      <c r="T405" s="23">
        <f>L405*F405</f>
        <v>0</v>
      </c>
      <c r="U405" s="23">
        <f>M405*F405</f>
        <v>0</v>
      </c>
      <c r="V405" s="27" t="e">
        <f>(U405*4)/N405</f>
        <v>#DIV/0!</v>
      </c>
      <c r="W405" s="24" t="e">
        <f>U405/E405</f>
        <v>#DIV/0!</v>
      </c>
      <c r="X405" s="16">
        <f>IF($D$3="Calories",N405,"")</f>
        <v>0</v>
      </c>
      <c r="Y405" s="16">
        <f>IF($F$3="Grams",O405,IF($F$3="% Calories",P405,""))</f>
        <v>0</v>
      </c>
      <c r="Z405" s="16" t="str">
        <f>IF($G$3="Grams",K405,"")</f>
        <v/>
      </c>
      <c r="AA405" s="16">
        <f>IF($H$3="Grams",Q405,IF($H$3="% Calories",R405,""))</f>
        <v>0</v>
      </c>
      <c r="AB405" s="16" t="str">
        <f>IF($I$3="Milligrams",T405,"")</f>
        <v/>
      </c>
      <c r="AC405" s="16">
        <f>IF($E$3="Grams",U405, IF($E$3="% Calories", V405, IF($E$3="% Weight",W405, "")))</f>
        <v>0</v>
      </c>
      <c r="AD405" s="29">
        <v>1</v>
      </c>
      <c r="AE405" s="16"/>
    </row>
    <row r="406" spans="1:31">
      <c r="A406" s="30" t="str">
        <f>IF(AND((AC406&lt;=$E$4),(AB406&lt;=$I$4),(AA406&lt;=$H$4),(Z406&lt;=$G$4),(Y406&lt;=$F$4),(X406&lt;=$D$4)),"Compliant","Non-Compliant")</f>
        <v>Compliant</v>
      </c>
      <c r="B406" s="38" t="s">
        <v>521</v>
      </c>
      <c r="C406" s="38" t="s">
        <v>526</v>
      </c>
      <c r="D406" s="39"/>
      <c r="E406" s="40"/>
      <c r="F406" s="31"/>
      <c r="G406" s="40"/>
      <c r="H406" s="40"/>
      <c r="I406" s="40"/>
      <c r="J406" s="40"/>
      <c r="K406" s="40"/>
      <c r="L406" s="40"/>
      <c r="M406" s="40"/>
      <c r="N406" s="32">
        <f>F406*G406</f>
        <v>0</v>
      </c>
      <c r="O406" s="32">
        <f>F406*H406</f>
        <v>0</v>
      </c>
      <c r="P406" s="33" t="e">
        <f>(I406*F406)/N406</f>
        <v>#DIV/0!</v>
      </c>
      <c r="Q406" s="34">
        <f>F406*J406</f>
        <v>0</v>
      </c>
      <c r="R406" s="35" t="e">
        <f>(Q406*9)/N406</f>
        <v>#DIV/0!</v>
      </c>
      <c r="S406" s="34">
        <f>F406*K406</f>
        <v>0</v>
      </c>
      <c r="T406" s="32">
        <f>L406*F406</f>
        <v>0</v>
      </c>
      <c r="U406" s="32">
        <f>M406*F406</f>
        <v>0</v>
      </c>
      <c r="V406" s="36" t="e">
        <f>(U406*4)/N406</f>
        <v>#DIV/0!</v>
      </c>
      <c r="W406" s="33" t="e">
        <f>U406/E406</f>
        <v>#DIV/0!</v>
      </c>
      <c r="X406" s="16">
        <f>IF($D$3="Calories",N406,"")</f>
        <v>0</v>
      </c>
      <c r="Y406" s="16">
        <f>IF($F$3="Grams",O406,IF($F$3="% Calories",P406,""))</f>
        <v>0</v>
      </c>
      <c r="Z406" s="16" t="str">
        <f>IF($G$3="Grams",K406,"")</f>
        <v/>
      </c>
      <c r="AA406" s="16">
        <f>IF($H$3="Grams",Q406,IF($H$3="% Calories",R406,""))</f>
        <v>0</v>
      </c>
      <c r="AB406" s="16" t="str">
        <f>IF($I$3="Milligrams",T406,"")</f>
        <v/>
      </c>
      <c r="AC406" s="16">
        <f>IF($E$3="Grams",U406, IF($E$3="% Calories", V406, IF($E$3="% Weight",W406, "")))</f>
        <v>0</v>
      </c>
      <c r="AD406" s="29">
        <v>1</v>
      </c>
      <c r="AE406" s="16"/>
    </row>
    <row r="407" spans="1:31">
      <c r="A407" s="21" t="str">
        <f>IF(AND((AC407&lt;=$E$4),(AB407&lt;=$I$4),(AA407&lt;=$H$4),(Z407&lt;=$G$4),(Y407&lt;=$F$4),(X407&lt;=$D$4)),"Compliant","Non-Compliant")</f>
        <v>Compliant</v>
      </c>
      <c r="B407" s="41" t="s">
        <v>521</v>
      </c>
      <c r="C407" s="41" t="s">
        <v>527</v>
      </c>
      <c r="D407" s="42">
        <v>12</v>
      </c>
      <c r="E407" s="43"/>
      <c r="F407" s="22">
        <v>1</v>
      </c>
      <c r="G407" s="43">
        <v>0</v>
      </c>
      <c r="H407" s="43">
        <v>0</v>
      </c>
      <c r="I407" s="43">
        <v>0</v>
      </c>
      <c r="J407" s="43">
        <v>0</v>
      </c>
      <c r="K407" s="43">
        <v>0</v>
      </c>
      <c r="L407" s="43">
        <v>35</v>
      </c>
      <c r="M407" s="43">
        <v>0</v>
      </c>
      <c r="N407" s="23">
        <f>F407*G407</f>
        <v>0</v>
      </c>
      <c r="O407" s="23">
        <f>F407*H407</f>
        <v>0</v>
      </c>
      <c r="P407" s="24" t="e">
        <f>(I407*F407)/N407</f>
        <v>#DIV/0!</v>
      </c>
      <c r="Q407" s="25">
        <f>F407*J407</f>
        <v>0</v>
      </c>
      <c r="R407" s="26" t="e">
        <f>(Q407*9)/N407</f>
        <v>#DIV/0!</v>
      </c>
      <c r="S407" s="25">
        <f>F407*K407</f>
        <v>0</v>
      </c>
      <c r="T407" s="23">
        <f>L407*F407</f>
        <v>35</v>
      </c>
      <c r="U407" s="23">
        <f>M407*F407</f>
        <v>0</v>
      </c>
      <c r="V407" s="27" t="e">
        <f>(U407*4)/N407</f>
        <v>#DIV/0!</v>
      </c>
      <c r="W407" s="24" t="e">
        <f>U407/E407</f>
        <v>#DIV/0!</v>
      </c>
      <c r="X407" s="16">
        <f>IF($D$3="Calories",N407,"")</f>
        <v>0</v>
      </c>
      <c r="Y407" s="16">
        <f>IF($F$3="Grams",O407,IF($F$3="% Calories",P407,""))</f>
        <v>0</v>
      </c>
      <c r="Z407" s="16" t="str">
        <f>IF($G$3="Grams",K407,"")</f>
        <v/>
      </c>
      <c r="AA407" s="16">
        <f>IF($H$3="Grams",Q407,IF($H$3="% Calories",R407,""))</f>
        <v>0</v>
      </c>
      <c r="AB407" s="16" t="str">
        <f>IF($I$3="Milligrams",T407,"")</f>
        <v/>
      </c>
      <c r="AC407" s="16">
        <f>IF($E$3="Grams",U407, IF($E$3="% Calories", V407, IF($E$3="% Weight",W407, "")))</f>
        <v>0</v>
      </c>
      <c r="AD407" s="29">
        <v>1</v>
      </c>
      <c r="AE407" s="16"/>
    </row>
    <row r="408" spans="1:31">
      <c r="A408" s="30" t="str">
        <f>IF(AND((AC408&lt;=$E$4),(AB408&lt;=$I$4),(AA408&lt;=$H$4),(Z408&lt;=$G$4),(Y408&lt;=$F$4),(X408&lt;=$D$4)),"Compliant","Non-Compliant")</f>
        <v>Compliant</v>
      </c>
      <c r="B408" s="38" t="s">
        <v>521</v>
      </c>
      <c r="C408" s="38" t="s">
        <v>528</v>
      </c>
      <c r="D408" s="39">
        <v>16.899999999999999</v>
      </c>
      <c r="E408" s="40"/>
      <c r="F408" s="31">
        <v>1</v>
      </c>
      <c r="G408" s="40">
        <v>0</v>
      </c>
      <c r="H408" s="40">
        <v>0</v>
      </c>
      <c r="I408" s="40">
        <v>0</v>
      </c>
      <c r="J408" s="40">
        <v>0</v>
      </c>
      <c r="K408" s="40">
        <v>0</v>
      </c>
      <c r="L408" s="40">
        <v>60</v>
      </c>
      <c r="M408" s="40">
        <v>0</v>
      </c>
      <c r="N408" s="32">
        <f>F408*G408</f>
        <v>0</v>
      </c>
      <c r="O408" s="32">
        <f>F408*H408</f>
        <v>0</v>
      </c>
      <c r="P408" s="33" t="e">
        <f>(I408*F408)/N408</f>
        <v>#DIV/0!</v>
      </c>
      <c r="Q408" s="34">
        <f>F408*J408</f>
        <v>0</v>
      </c>
      <c r="R408" s="35" t="e">
        <f>(Q408*9)/N408</f>
        <v>#DIV/0!</v>
      </c>
      <c r="S408" s="34">
        <f>F408*K408</f>
        <v>0</v>
      </c>
      <c r="T408" s="32">
        <f>L408*F408</f>
        <v>60</v>
      </c>
      <c r="U408" s="32">
        <f>M408*F408</f>
        <v>0</v>
      </c>
      <c r="V408" s="36" t="e">
        <f>(U408*4)/N408</f>
        <v>#DIV/0!</v>
      </c>
      <c r="W408" s="33" t="e">
        <f>U408/E408</f>
        <v>#DIV/0!</v>
      </c>
      <c r="X408" s="16">
        <f>IF($D$3="Calories",N408,"")</f>
        <v>0</v>
      </c>
      <c r="Y408" s="16">
        <f>IF($F$3="Grams",O408,IF($F$3="% Calories",P408,""))</f>
        <v>0</v>
      </c>
      <c r="Z408" s="16" t="str">
        <f>IF($G$3="Grams",K408,"")</f>
        <v/>
      </c>
      <c r="AA408" s="16">
        <f>IF($H$3="Grams",Q408,IF($H$3="% Calories",R408,""))</f>
        <v>0</v>
      </c>
      <c r="AB408" s="16" t="str">
        <f>IF($I$3="Milligrams",T408,"")</f>
        <v/>
      </c>
      <c r="AC408" s="16">
        <f>IF($E$3="Grams",U408, IF($E$3="% Calories", V408, IF($E$3="% Weight",W408, "")))</f>
        <v>0</v>
      </c>
      <c r="AD408" s="29">
        <v>1</v>
      </c>
      <c r="AE408" s="16"/>
    </row>
    <row r="409" spans="1:31">
      <c r="A409" s="21" t="str">
        <f>IF(AND((AC409&lt;=$E$4),(AB409&lt;=$I$4),(AA409&lt;=$H$4),(Z409&lt;=$G$4),(Y409&lt;=$F$4),(X409&lt;=$D$4)),"Compliant","Non-Compliant")</f>
        <v>Compliant</v>
      </c>
      <c r="B409" s="41" t="s">
        <v>529</v>
      </c>
      <c r="C409" s="41" t="s">
        <v>530</v>
      </c>
      <c r="D409" s="42">
        <v>12</v>
      </c>
      <c r="E409" s="43"/>
      <c r="F409" s="22">
        <v>1</v>
      </c>
      <c r="G409" s="43">
        <v>0</v>
      </c>
      <c r="H409" s="43">
        <v>0</v>
      </c>
      <c r="I409" s="43">
        <v>0</v>
      </c>
      <c r="J409" s="43">
        <v>0</v>
      </c>
      <c r="K409" s="43">
        <v>0</v>
      </c>
      <c r="L409" s="43">
        <v>45</v>
      </c>
      <c r="M409" s="43">
        <v>0</v>
      </c>
      <c r="N409" s="23">
        <f>F409*G409</f>
        <v>0</v>
      </c>
      <c r="O409" s="23">
        <f>F409*H409</f>
        <v>0</v>
      </c>
      <c r="P409" s="24" t="e">
        <f>(I409*F409)/N409</f>
        <v>#DIV/0!</v>
      </c>
      <c r="Q409" s="25">
        <f>F409*J409</f>
        <v>0</v>
      </c>
      <c r="R409" s="26" t="e">
        <f>(Q409*9)/N409</f>
        <v>#DIV/0!</v>
      </c>
      <c r="S409" s="25">
        <f>F409*K409</f>
        <v>0</v>
      </c>
      <c r="T409" s="23">
        <f>L409*F409</f>
        <v>45</v>
      </c>
      <c r="U409" s="23">
        <f>M409*F409</f>
        <v>0</v>
      </c>
      <c r="V409" s="27" t="e">
        <f>(U409*4)/N409</f>
        <v>#DIV/0!</v>
      </c>
      <c r="W409" s="24" t="e">
        <f>U409/E409</f>
        <v>#DIV/0!</v>
      </c>
      <c r="X409" s="16">
        <f>IF($D$3="Calories",N409,"")</f>
        <v>0</v>
      </c>
      <c r="Y409" s="16">
        <f>IF($F$3="Grams",O409,IF($F$3="% Calories",P409,""))</f>
        <v>0</v>
      </c>
      <c r="Z409" s="16" t="str">
        <f>IF($G$3="Grams",K409,"")</f>
        <v/>
      </c>
      <c r="AA409" s="16">
        <f>IF($H$3="Grams",Q409,IF($H$3="% Calories",R409,""))</f>
        <v>0</v>
      </c>
      <c r="AB409" s="16" t="str">
        <f>IF($I$3="Milligrams",T409,"")</f>
        <v/>
      </c>
      <c r="AC409" s="16">
        <f>IF($E$3="Grams",U409, IF($E$3="% Calories", V409, IF($E$3="% Weight",W409, "")))</f>
        <v>0</v>
      </c>
      <c r="AD409" s="29">
        <v>1</v>
      </c>
      <c r="AE409" s="16"/>
    </row>
    <row r="410" spans="1:31">
      <c r="A410" s="30" t="str">
        <f>IF(AND((AC410&lt;=$E$4),(AB410&lt;=$I$4),(AA410&lt;=$H$4),(Z410&lt;=$G$4),(Y410&lt;=$F$4),(X410&lt;=$D$4)),"Compliant","Non-Compliant")</f>
        <v>Compliant</v>
      </c>
      <c r="B410" s="38" t="s">
        <v>529</v>
      </c>
      <c r="C410" s="38" t="s">
        <v>531</v>
      </c>
      <c r="D410" s="39">
        <v>12</v>
      </c>
      <c r="E410" s="40"/>
      <c r="F410" s="31">
        <v>1</v>
      </c>
      <c r="G410" s="40">
        <v>0</v>
      </c>
      <c r="H410" s="40">
        <v>0</v>
      </c>
      <c r="I410" s="40">
        <v>0</v>
      </c>
      <c r="J410" s="40">
        <v>0</v>
      </c>
      <c r="K410" s="40">
        <v>0</v>
      </c>
      <c r="L410" s="40">
        <v>50</v>
      </c>
      <c r="M410" s="40">
        <v>0</v>
      </c>
      <c r="N410" s="32">
        <f>F410*G410</f>
        <v>0</v>
      </c>
      <c r="O410" s="32">
        <f>F410*H410</f>
        <v>0</v>
      </c>
      <c r="P410" s="33" t="e">
        <f>(I410*F410)/N410</f>
        <v>#DIV/0!</v>
      </c>
      <c r="Q410" s="34">
        <f>F410*J410</f>
        <v>0</v>
      </c>
      <c r="R410" s="35" t="e">
        <f>(Q410*9)/N410</f>
        <v>#DIV/0!</v>
      </c>
      <c r="S410" s="34">
        <f>F410*K410</f>
        <v>0</v>
      </c>
      <c r="T410" s="32">
        <f>L410*F410</f>
        <v>50</v>
      </c>
      <c r="U410" s="32">
        <f>M410*F410</f>
        <v>0</v>
      </c>
      <c r="V410" s="36" t="e">
        <f>(U410*4)/N410</f>
        <v>#DIV/0!</v>
      </c>
      <c r="W410" s="33" t="e">
        <f>U410/E410</f>
        <v>#DIV/0!</v>
      </c>
      <c r="X410" s="16">
        <f>IF($D$3="Calories",N410,"")</f>
        <v>0</v>
      </c>
      <c r="Y410" s="16">
        <f>IF($F$3="Grams",O410,IF($F$3="% Calories",P410,""))</f>
        <v>0</v>
      </c>
      <c r="Z410" s="16" t="str">
        <f>IF($G$3="Grams",K410,"")</f>
        <v/>
      </c>
      <c r="AA410" s="16">
        <f>IF($H$3="Grams",Q410,IF($H$3="% Calories",R410,""))</f>
        <v>0</v>
      </c>
      <c r="AB410" s="16" t="str">
        <f>IF($I$3="Milligrams",T410,"")</f>
        <v/>
      </c>
      <c r="AC410" s="16">
        <f>IF($E$3="Grams",U410, IF($E$3="% Calories", V410, IF($E$3="% Weight",W410, "")))</f>
        <v>0</v>
      </c>
      <c r="AD410" s="29">
        <v>1</v>
      </c>
      <c r="AE410" s="16"/>
    </row>
    <row r="411" spans="1:31">
      <c r="A411" s="21" t="str">
        <f>IF(AND((AC411&lt;=$E$4),(AB411&lt;=$I$4),(AA411&lt;=$H$4),(Z411&lt;=$G$4),(Y411&lt;=$F$4),(X411&lt;=$D$4)),"Compliant","Non-Compliant")</f>
        <v>Compliant</v>
      </c>
      <c r="B411" s="41" t="s">
        <v>532</v>
      </c>
      <c r="C411" s="41" t="s">
        <v>533</v>
      </c>
      <c r="D411" s="42">
        <v>16</v>
      </c>
      <c r="E411" s="43"/>
      <c r="F411" s="22">
        <v>2</v>
      </c>
      <c r="G411" s="43">
        <v>20</v>
      </c>
      <c r="H411" s="43">
        <v>0</v>
      </c>
      <c r="I411" s="43">
        <v>0</v>
      </c>
      <c r="J411" s="43">
        <v>0</v>
      </c>
      <c r="K411" s="43">
        <v>0</v>
      </c>
      <c r="L411" s="43">
        <v>20</v>
      </c>
      <c r="M411" s="43">
        <v>3</v>
      </c>
      <c r="N411" s="23">
        <f>F411*G411</f>
        <v>40</v>
      </c>
      <c r="O411" s="23">
        <f>F411*H411</f>
        <v>0</v>
      </c>
      <c r="P411" s="24">
        <f>(I411*F411)/N411</f>
        <v>0</v>
      </c>
      <c r="Q411" s="25">
        <f>F411*J411</f>
        <v>0</v>
      </c>
      <c r="R411" s="26">
        <f>(Q411*9)/N411</f>
        <v>0</v>
      </c>
      <c r="S411" s="25">
        <f>F411*K411</f>
        <v>0</v>
      </c>
      <c r="T411" s="23">
        <f>L411*F411</f>
        <v>40</v>
      </c>
      <c r="U411" s="23">
        <f>M411*F411</f>
        <v>6</v>
      </c>
      <c r="V411" s="27">
        <f>(U411*4)/N411</f>
        <v>0.6</v>
      </c>
      <c r="W411" s="24" t="e">
        <f>U411/E411</f>
        <v>#DIV/0!</v>
      </c>
      <c r="X411" s="16">
        <f>IF($D$3="Calories",N411,"")</f>
        <v>40</v>
      </c>
      <c r="Y411" s="16">
        <f>IF($F$3="Grams",O411,IF($F$3="% Calories",P411,""))</f>
        <v>0</v>
      </c>
      <c r="Z411" s="16" t="str">
        <f>IF($G$3="Grams",K411,"")</f>
        <v/>
      </c>
      <c r="AA411" s="16">
        <f>IF($H$3="Grams",Q411,IF($H$3="% Calories",R411,""))</f>
        <v>0</v>
      </c>
      <c r="AB411" s="16" t="str">
        <f>IF($I$3="Milligrams",T411,"")</f>
        <v/>
      </c>
      <c r="AC411" s="16">
        <f>IF($E$3="Grams",U411, IF($E$3="% Calories", V411, IF($E$3="% Weight",W411, "")))</f>
        <v>6</v>
      </c>
      <c r="AD411" s="29">
        <v>1</v>
      </c>
      <c r="AE411" s="16"/>
    </row>
    <row r="412" spans="1:31">
      <c r="A412" s="30" t="str">
        <f>IF(AND((AC412&lt;=$E$4),(AB412&lt;=$I$4),(AA412&lt;=$H$4),(Z412&lt;=$G$4),(Y412&lt;=$F$4),(X412&lt;=$D$4)),"Compliant","Non-Compliant")</f>
        <v>Compliant</v>
      </c>
      <c r="B412" s="38" t="s">
        <v>532</v>
      </c>
      <c r="C412" s="38" t="s">
        <v>534</v>
      </c>
      <c r="D412" s="39">
        <v>16</v>
      </c>
      <c r="E412" s="40"/>
      <c r="F412" s="31">
        <v>2</v>
      </c>
      <c r="G412" s="40">
        <v>20</v>
      </c>
      <c r="H412" s="40">
        <v>0</v>
      </c>
      <c r="I412" s="40">
        <v>0</v>
      </c>
      <c r="J412" s="40">
        <v>0</v>
      </c>
      <c r="K412" s="40">
        <v>0</v>
      </c>
      <c r="L412" s="40">
        <v>20</v>
      </c>
      <c r="M412" s="40">
        <v>3</v>
      </c>
      <c r="N412" s="32">
        <f>F412*G412</f>
        <v>40</v>
      </c>
      <c r="O412" s="32">
        <f>F412*H412</f>
        <v>0</v>
      </c>
      <c r="P412" s="33">
        <f>(I412*F412)/N412</f>
        <v>0</v>
      </c>
      <c r="Q412" s="34">
        <f>F412*J412</f>
        <v>0</v>
      </c>
      <c r="R412" s="35">
        <f>(Q412*9)/N412</f>
        <v>0</v>
      </c>
      <c r="S412" s="34">
        <f>F412*K412</f>
        <v>0</v>
      </c>
      <c r="T412" s="32">
        <f>L412*F412</f>
        <v>40</v>
      </c>
      <c r="U412" s="32">
        <f>M412*F412</f>
        <v>6</v>
      </c>
      <c r="V412" s="36">
        <f>(U412*4)/N412</f>
        <v>0.6</v>
      </c>
      <c r="W412" s="33" t="e">
        <f>U412/E412</f>
        <v>#DIV/0!</v>
      </c>
      <c r="X412" s="16">
        <f>IF($D$3="Calories",N412,"")</f>
        <v>40</v>
      </c>
      <c r="Y412" s="16">
        <f>IF($F$3="Grams",O412,IF($F$3="% Calories",P412,""))</f>
        <v>0</v>
      </c>
      <c r="Z412" s="16" t="str">
        <f>IF($G$3="Grams",K412,"")</f>
        <v/>
      </c>
      <c r="AA412" s="16">
        <f>IF($H$3="Grams",Q412,IF($H$3="% Calories",R412,""))</f>
        <v>0</v>
      </c>
      <c r="AB412" s="16" t="str">
        <f>IF($I$3="Milligrams",T412,"")</f>
        <v/>
      </c>
      <c r="AC412" s="16">
        <f>IF($E$3="Grams",U412, IF($E$3="% Calories", V412, IF($E$3="% Weight",W412, "")))</f>
        <v>6</v>
      </c>
      <c r="AD412" s="29">
        <v>1</v>
      </c>
    </row>
    <row r="413" spans="1:31">
      <c r="A413" s="21" t="str">
        <f>IF(AND((AC413&lt;=$E$4),(AB413&lt;=$I$4),(AA413&lt;=$H$4),(Z413&lt;=$G$4),(Y413&lt;=$F$4),(X413&lt;=$D$4)),"Compliant","Non-Compliant")</f>
        <v>Compliant</v>
      </c>
      <c r="B413" s="41" t="s">
        <v>535</v>
      </c>
      <c r="C413" s="41" t="s">
        <v>536</v>
      </c>
      <c r="D413" s="42">
        <v>16.899999999999999</v>
      </c>
      <c r="E413" s="43"/>
      <c r="F413" s="22">
        <v>1</v>
      </c>
      <c r="G413" s="43">
        <v>0</v>
      </c>
      <c r="H413" s="43">
        <v>0</v>
      </c>
      <c r="I413" s="43">
        <v>0</v>
      </c>
      <c r="J413" s="43">
        <v>0</v>
      </c>
      <c r="K413" s="43">
        <v>0</v>
      </c>
      <c r="L413" s="43">
        <v>170</v>
      </c>
      <c r="M413" s="43">
        <v>0</v>
      </c>
      <c r="N413" s="23">
        <f>F413*G413</f>
        <v>0</v>
      </c>
      <c r="O413" s="23">
        <f>F413*H413</f>
        <v>0</v>
      </c>
      <c r="P413" s="24" t="e">
        <f>(I413*F413)/N413</f>
        <v>#DIV/0!</v>
      </c>
      <c r="Q413" s="25">
        <f>F413*J413</f>
        <v>0</v>
      </c>
      <c r="R413" s="26" t="e">
        <f>(Q413*9)/N413</f>
        <v>#DIV/0!</v>
      </c>
      <c r="S413" s="25">
        <f>F413*K413</f>
        <v>0</v>
      </c>
      <c r="T413" s="23">
        <f>L413*F413</f>
        <v>170</v>
      </c>
      <c r="U413" s="23">
        <f>M413*F413</f>
        <v>0</v>
      </c>
      <c r="V413" s="27" t="e">
        <f>(U413*4)/N413</f>
        <v>#DIV/0!</v>
      </c>
      <c r="W413" s="24" t="e">
        <f>U413/E413</f>
        <v>#DIV/0!</v>
      </c>
      <c r="X413" s="16">
        <f>IF($D$3="Calories",N413,"")</f>
        <v>0</v>
      </c>
      <c r="Y413" s="16">
        <f>IF($F$3="Grams",O413,IF($F$3="% Calories",P413,""))</f>
        <v>0</v>
      </c>
      <c r="Z413" s="16" t="str">
        <f>IF($G$3="Grams",K413,"")</f>
        <v/>
      </c>
      <c r="AA413" s="16">
        <f>IF($H$3="Grams",Q413,IF($H$3="% Calories",R413,""))</f>
        <v>0</v>
      </c>
      <c r="AB413" s="16" t="str">
        <f>IF($I$3="Milligrams",T413,"")</f>
        <v/>
      </c>
      <c r="AC413" s="16">
        <f>IF($E$3="Grams",U413, IF($E$3="% Calories", V413, IF($E$3="% Weight",W413, "")))</f>
        <v>0</v>
      </c>
      <c r="AD413" s="29">
        <v>1</v>
      </c>
    </row>
    <row r="414" spans="1:31">
      <c r="A414" s="30" t="str">
        <f>IF(AND((AC414&lt;=$E$4),(AB414&lt;=$I$4),(AA414&lt;=$H$4),(Z414&lt;=$G$4),(Y414&lt;=$F$4),(X414&lt;=$D$4)),"Compliant","Non-Compliant")</f>
        <v>Non-Compliant</v>
      </c>
      <c r="B414" s="38" t="s">
        <v>537</v>
      </c>
      <c r="C414" s="38" t="s">
        <v>538</v>
      </c>
      <c r="D414" s="39">
        <v>15.2</v>
      </c>
      <c r="E414" s="40"/>
      <c r="F414" s="31">
        <v>2</v>
      </c>
      <c r="G414" s="40">
        <v>210</v>
      </c>
      <c r="H414" s="40">
        <v>0</v>
      </c>
      <c r="I414" s="40">
        <v>0</v>
      </c>
      <c r="J414" s="40">
        <v>0</v>
      </c>
      <c r="K414" s="40">
        <v>0</v>
      </c>
      <c r="L414" s="40">
        <v>20</v>
      </c>
      <c r="M414" s="40">
        <v>48</v>
      </c>
      <c r="N414" s="32">
        <f>F414*G414</f>
        <v>420</v>
      </c>
      <c r="O414" s="32">
        <f>F414*H414</f>
        <v>0</v>
      </c>
      <c r="P414" s="33">
        <f>(I414*F414)/N414</f>
        <v>0</v>
      </c>
      <c r="Q414" s="34">
        <f>F414*J414</f>
        <v>0</v>
      </c>
      <c r="R414" s="35">
        <f>(Q414*9)/N414</f>
        <v>0</v>
      </c>
      <c r="S414" s="34">
        <f>F414*K414</f>
        <v>0</v>
      </c>
      <c r="T414" s="32">
        <f>L414*F414</f>
        <v>40</v>
      </c>
      <c r="U414" s="32">
        <f>M414*F414</f>
        <v>96</v>
      </c>
      <c r="V414" s="36">
        <f>(U414*4)/N414</f>
        <v>0.91428571428571426</v>
      </c>
      <c r="W414" s="33" t="e">
        <f>U414/E414</f>
        <v>#DIV/0!</v>
      </c>
      <c r="X414" s="16">
        <f>IF($D$3="Calories",N414,"")</f>
        <v>420</v>
      </c>
      <c r="Y414" s="16">
        <f>IF($F$3="Grams",O414,IF($F$3="% Calories",P414,""))</f>
        <v>0</v>
      </c>
      <c r="Z414" s="16" t="str">
        <f>IF($G$3="Grams",K414,"")</f>
        <v/>
      </c>
      <c r="AA414" s="16">
        <f>IF($H$3="Grams",Q414,IF($H$3="% Calories",R414,""))</f>
        <v>0</v>
      </c>
      <c r="AB414" s="16" t="str">
        <f>IF($I$3="Milligrams",T414,"")</f>
        <v/>
      </c>
      <c r="AC414" s="16">
        <f>IF($E$3="Grams",U414, IF($E$3="% Calories", V414, IF($E$3="% Weight",W414, "")))</f>
        <v>96</v>
      </c>
      <c r="AD414" s="29">
        <v>1</v>
      </c>
    </row>
    <row r="415" spans="1:31">
      <c r="A415" s="21" t="str">
        <f>IF(AND((AC415&lt;=$E$4),(AB415&lt;=$I$4),(AA415&lt;=$H$4),(Z415&lt;=$G$4),(Y415&lt;=$F$4),(X415&lt;=$D$4)),"Compliant","Non-Compliant")</f>
        <v>Non-Compliant</v>
      </c>
      <c r="B415" s="41" t="s">
        <v>539</v>
      </c>
      <c r="C415" s="41" t="s">
        <v>540</v>
      </c>
      <c r="D415" s="42">
        <v>14</v>
      </c>
      <c r="E415" s="43"/>
      <c r="F415" s="22">
        <v>1</v>
      </c>
      <c r="G415" s="43">
        <v>240</v>
      </c>
      <c r="H415" s="43">
        <v>4.5</v>
      </c>
      <c r="I415" s="43">
        <v>40</v>
      </c>
      <c r="J415" s="43">
        <v>2.5</v>
      </c>
      <c r="K415" s="43">
        <v>0</v>
      </c>
      <c r="L415" s="43">
        <v>220</v>
      </c>
      <c r="M415" s="43">
        <v>32</v>
      </c>
      <c r="N415" s="23">
        <f>F415*G415</f>
        <v>240</v>
      </c>
      <c r="O415" s="23">
        <f>F415*H415</f>
        <v>4.5</v>
      </c>
      <c r="P415" s="24">
        <f>(I415*F415)/N415</f>
        <v>0.16666666666666666</v>
      </c>
      <c r="Q415" s="25">
        <f>F415*J415</f>
        <v>2.5</v>
      </c>
      <c r="R415" s="26">
        <f>(Q415*9)/N415</f>
        <v>9.375E-2</v>
      </c>
      <c r="S415" s="25">
        <f>F415*K415</f>
        <v>0</v>
      </c>
      <c r="T415" s="23">
        <f>L415*F415</f>
        <v>220</v>
      </c>
      <c r="U415" s="23">
        <f>M415*F415</f>
        <v>32</v>
      </c>
      <c r="V415" s="27">
        <f>(U415*4)/N415</f>
        <v>0.53333333333333333</v>
      </c>
      <c r="W415" s="24" t="e">
        <f>U415/E415</f>
        <v>#DIV/0!</v>
      </c>
      <c r="X415" s="16">
        <f>IF($D$3="Calories",N415,"")</f>
        <v>240</v>
      </c>
      <c r="Y415" s="16">
        <f>IF($F$3="Grams",O415,IF($F$3="% Calories",P415,""))</f>
        <v>4.5</v>
      </c>
      <c r="Z415" s="16" t="str">
        <f>IF($G$3="Grams",K415,"")</f>
        <v/>
      </c>
      <c r="AA415" s="16">
        <f>IF($H$3="Grams",Q415,IF($H$3="% Calories",R415,""))</f>
        <v>2.5</v>
      </c>
      <c r="AB415" s="16" t="str">
        <f>IF($I$3="Milligrams",T415,"")</f>
        <v/>
      </c>
      <c r="AC415" s="16">
        <f>IF($E$3="Grams",U415, IF($E$3="% Calories", V415, IF($E$3="% Weight",W415, "")))</f>
        <v>32</v>
      </c>
      <c r="AD415" s="29">
        <v>1</v>
      </c>
    </row>
    <row r="416" spans="1:31">
      <c r="A416" s="30" t="str">
        <f>IF(AND((AC416&lt;=$E$4),(AB416&lt;=$I$4),(AA416&lt;=$H$4),(Z416&lt;=$G$4),(Y416&lt;=$F$4),(X416&lt;=$D$4)),"Compliant","Non-Compliant")</f>
        <v>Compliant</v>
      </c>
      <c r="B416" s="38" t="s">
        <v>541</v>
      </c>
      <c r="C416" s="38" t="s">
        <v>542</v>
      </c>
      <c r="D416" s="39">
        <v>12</v>
      </c>
      <c r="E416" s="40"/>
      <c r="F416" s="31">
        <v>1</v>
      </c>
      <c r="G416" s="40">
        <v>0</v>
      </c>
      <c r="H416" s="40">
        <v>0</v>
      </c>
      <c r="I416" s="40">
        <v>0</v>
      </c>
      <c r="J416" s="40">
        <v>0</v>
      </c>
      <c r="K416" s="40">
        <v>0</v>
      </c>
      <c r="L416" s="40">
        <v>110</v>
      </c>
      <c r="M416" s="40">
        <v>0</v>
      </c>
      <c r="N416" s="32">
        <f>F416*G416</f>
        <v>0</v>
      </c>
      <c r="O416" s="32">
        <f>F416*H416</f>
        <v>0</v>
      </c>
      <c r="P416" s="33" t="e">
        <f>(I416*F416)/N416</f>
        <v>#DIV/0!</v>
      </c>
      <c r="Q416" s="34">
        <f>F416*J416</f>
        <v>0</v>
      </c>
      <c r="R416" s="35" t="e">
        <f>(Q416*9)/N416</f>
        <v>#DIV/0!</v>
      </c>
      <c r="S416" s="34">
        <f>F416*K416</f>
        <v>0</v>
      </c>
      <c r="T416" s="32">
        <f>L416*F416</f>
        <v>110</v>
      </c>
      <c r="U416" s="32">
        <f>M416*F416</f>
        <v>0</v>
      </c>
      <c r="V416" s="36" t="e">
        <f>(U416*4)/N416</f>
        <v>#DIV/0!</v>
      </c>
      <c r="W416" s="33" t="e">
        <f>U416/E416</f>
        <v>#DIV/0!</v>
      </c>
      <c r="X416" s="16">
        <f>IF($D$3="Calories",N416,"")</f>
        <v>0</v>
      </c>
      <c r="Y416" s="16">
        <f>IF($F$3="Grams",O416,IF($F$3="% Calories",P416,""))</f>
        <v>0</v>
      </c>
      <c r="Z416" s="16" t="str">
        <f>IF($G$3="Grams",K416,"")</f>
        <v/>
      </c>
      <c r="AA416" s="16">
        <f>IF($H$3="Grams",Q416,IF($H$3="% Calories",R416,""))</f>
        <v>0</v>
      </c>
      <c r="AB416" s="16" t="str">
        <f>IF($I$3="Milligrams",T416,"")</f>
        <v/>
      </c>
      <c r="AC416" s="16">
        <f>IF($E$3="Grams",U416, IF($E$3="% Calories", V416, IF($E$3="% Weight",W416, "")))</f>
        <v>0</v>
      </c>
      <c r="AD416" s="29">
        <v>1</v>
      </c>
    </row>
    <row r="417" spans="1:30">
      <c r="A417" s="21" t="str">
        <f>IF(AND((AC417&lt;=$E$4),(AB417&lt;=$I$4),(AA417&lt;=$H$4),(Z417&lt;=$G$4),(Y417&lt;=$F$4),(X417&lt;=$D$4)),"Compliant","Non-Compliant")</f>
        <v>Compliant</v>
      </c>
      <c r="B417" s="41" t="s">
        <v>529</v>
      </c>
      <c r="C417" s="41" t="s">
        <v>543</v>
      </c>
      <c r="D417" s="42">
        <v>16.899999999999999</v>
      </c>
      <c r="E417" s="43"/>
      <c r="F417" s="22">
        <v>1</v>
      </c>
      <c r="G417" s="43">
        <v>5</v>
      </c>
      <c r="H417" s="43">
        <v>0</v>
      </c>
      <c r="I417" s="43">
        <v>0</v>
      </c>
      <c r="J417" s="43">
        <v>0</v>
      </c>
      <c r="K417" s="43">
        <v>0</v>
      </c>
      <c r="L417" s="43">
        <v>70</v>
      </c>
      <c r="M417" s="43">
        <v>0</v>
      </c>
      <c r="N417" s="23">
        <f>F417*G417</f>
        <v>5</v>
      </c>
      <c r="O417" s="23">
        <f>F417*H417</f>
        <v>0</v>
      </c>
      <c r="P417" s="24">
        <f>(I417*F417)/N417</f>
        <v>0</v>
      </c>
      <c r="Q417" s="25">
        <f>F417*J417</f>
        <v>0</v>
      </c>
      <c r="R417" s="26">
        <f>(Q417*9)/N417</f>
        <v>0</v>
      </c>
      <c r="S417" s="25">
        <f>F417*K417</f>
        <v>0</v>
      </c>
      <c r="T417" s="23">
        <f>L417*F417</f>
        <v>70</v>
      </c>
      <c r="U417" s="23">
        <f>M417*F417</f>
        <v>0</v>
      </c>
      <c r="V417" s="27">
        <f>(U417*4)/N417</f>
        <v>0</v>
      </c>
      <c r="W417" s="24" t="e">
        <f>U417/E417</f>
        <v>#DIV/0!</v>
      </c>
      <c r="X417" s="16">
        <f>IF($D$3="Calories",N417,"")</f>
        <v>5</v>
      </c>
      <c r="Y417" s="16">
        <f>IF($F$3="Grams",O417,IF($F$3="% Calories",P417,""))</f>
        <v>0</v>
      </c>
      <c r="Z417" s="16" t="str">
        <f>IF($G$3="Grams",K417,"")</f>
        <v/>
      </c>
      <c r="AA417" s="16">
        <f>IF($H$3="Grams",Q417,IF($H$3="% Calories",R417,""))</f>
        <v>0</v>
      </c>
      <c r="AB417" s="16" t="str">
        <f>IF($I$3="Milligrams",T417,"")</f>
        <v/>
      </c>
      <c r="AC417" s="16">
        <f>IF($E$3="Grams",U417, IF($E$3="% Calories", V417, IF($E$3="% Weight",W417, "")))</f>
        <v>0</v>
      </c>
      <c r="AD417" s="29">
        <v>1</v>
      </c>
    </row>
    <row r="418" spans="1:30">
      <c r="A418" s="30" t="str">
        <f>IF(AND((AC418&lt;=$E$4),(AB418&lt;=$I$4),(AA418&lt;=$H$4),(Z418&lt;=$G$4),(Y418&lt;=$F$4),(X418&lt;=$D$4)),"Compliant","Non-Compliant")</f>
        <v>Compliant</v>
      </c>
      <c r="B418" s="38"/>
      <c r="C418" s="38"/>
      <c r="D418" s="39"/>
      <c r="E418" s="40"/>
      <c r="F418" s="31"/>
      <c r="G418" s="40"/>
      <c r="H418" s="40"/>
      <c r="I418" s="40"/>
      <c r="J418" s="40"/>
      <c r="K418" s="40"/>
      <c r="L418" s="40"/>
      <c r="M418" s="40"/>
      <c r="N418" s="32">
        <f>F418*G418</f>
        <v>0</v>
      </c>
      <c r="O418" s="32">
        <f>F418*H418</f>
        <v>0</v>
      </c>
      <c r="P418" s="33" t="e">
        <f>(I418*F418)/N418</f>
        <v>#DIV/0!</v>
      </c>
      <c r="Q418" s="34">
        <f>F418*J418</f>
        <v>0</v>
      </c>
      <c r="R418" s="35" t="e">
        <f>(Q418*9)/N418</f>
        <v>#DIV/0!</v>
      </c>
      <c r="S418" s="34">
        <f>F418*K418</f>
        <v>0</v>
      </c>
      <c r="T418" s="32">
        <f>L418*F418</f>
        <v>0</v>
      </c>
      <c r="U418" s="32">
        <f>M418*F418</f>
        <v>0</v>
      </c>
      <c r="V418" s="36" t="e">
        <f>(U418*4)/N418</f>
        <v>#DIV/0!</v>
      </c>
      <c r="W418" s="33" t="e">
        <f>U418/E418</f>
        <v>#DIV/0!</v>
      </c>
      <c r="X418" s="16">
        <f>IF($D$3="Calories",N418,"")</f>
        <v>0</v>
      </c>
      <c r="Y418" s="16">
        <f>IF($F$3="Grams",O418,IF($F$3="% Calories",P418,""))</f>
        <v>0</v>
      </c>
      <c r="Z418" s="16" t="str">
        <f>IF($G$3="Grams",K418,"")</f>
        <v/>
      </c>
      <c r="AA418" s="16">
        <f>IF($H$3="Grams",Q418,IF($H$3="% Calories",R418,""))</f>
        <v>0</v>
      </c>
      <c r="AB418" s="16" t="str">
        <f>IF($I$3="Milligrams",T418,"")</f>
        <v/>
      </c>
      <c r="AC418" s="16">
        <f>IF($E$3="Grams",U418, IF($E$3="% Calories", V418, IF($E$3="% Weight",W418, "")))</f>
        <v>0</v>
      </c>
      <c r="AD418" s="29">
        <v>1</v>
      </c>
    </row>
    <row r="419" spans="1:30">
      <c r="A419" s="21" t="str">
        <f>IF(AND((AC419&lt;=$E$4),(AB419&lt;=$I$4),(AA419&lt;=$H$4),(Z419&lt;=$G$4),(Y419&lt;=$F$4),(X419&lt;=$D$4)),"Compliant","Non-Compliant")</f>
        <v>Compliant</v>
      </c>
      <c r="B419" s="41"/>
      <c r="C419" s="41"/>
      <c r="D419" s="42"/>
      <c r="E419" s="43"/>
      <c r="F419" s="22"/>
      <c r="G419" s="43"/>
      <c r="H419" s="43"/>
      <c r="I419" s="43"/>
      <c r="J419" s="43"/>
      <c r="K419" s="43"/>
      <c r="L419" s="43"/>
      <c r="M419" s="43"/>
      <c r="N419" s="23">
        <f>F419*G419</f>
        <v>0</v>
      </c>
      <c r="O419" s="23">
        <f>F419*H419</f>
        <v>0</v>
      </c>
      <c r="P419" s="24" t="e">
        <f>(I419*F419)/N419</f>
        <v>#DIV/0!</v>
      </c>
      <c r="Q419" s="25">
        <f>F419*J419</f>
        <v>0</v>
      </c>
      <c r="R419" s="26" t="e">
        <f>(Q419*9)/N419</f>
        <v>#DIV/0!</v>
      </c>
      <c r="S419" s="25">
        <f>F419*K419</f>
        <v>0</v>
      </c>
      <c r="T419" s="23">
        <f>L419*F419</f>
        <v>0</v>
      </c>
      <c r="U419" s="23">
        <f>M419*F419</f>
        <v>0</v>
      </c>
      <c r="V419" s="27" t="e">
        <f>(U419*4)/N419</f>
        <v>#DIV/0!</v>
      </c>
      <c r="W419" s="24" t="e">
        <f>U419/E419</f>
        <v>#DIV/0!</v>
      </c>
      <c r="X419" s="16">
        <f>IF($D$3="Calories",N419,"")</f>
        <v>0</v>
      </c>
      <c r="Y419" s="16">
        <f>IF($F$3="Grams",O419,IF($F$3="% Calories",P419,""))</f>
        <v>0</v>
      </c>
      <c r="Z419" s="16" t="str">
        <f>IF($G$3="Grams",K419,"")</f>
        <v/>
      </c>
      <c r="AA419" s="16">
        <f>IF($H$3="Grams",Q419,IF($H$3="% Calories",R419,""))</f>
        <v>0</v>
      </c>
      <c r="AB419" s="16" t="str">
        <f>IF($I$3="Milligrams",T419,"")</f>
        <v/>
      </c>
      <c r="AC419" s="16">
        <f>IF($E$3="Grams",U419, IF($E$3="% Calories", V419, IF($E$3="% Weight",W419, "")))</f>
        <v>0</v>
      </c>
      <c r="AD419" s="29">
        <v>1</v>
      </c>
    </row>
    <row r="420" spans="1:30">
      <c r="A420" s="30" t="str">
        <f>IF(AND((AC420&lt;=$E$4),(AB420&lt;=$I$4),(AA420&lt;=$H$4),(Z420&lt;=$G$4),(Y420&lt;=$F$4),(X420&lt;=$D$4)),"Compliant","Non-Compliant")</f>
        <v>Compliant</v>
      </c>
      <c r="B420" s="38"/>
      <c r="C420" s="38"/>
      <c r="D420" s="39"/>
      <c r="E420" s="40"/>
      <c r="F420" s="31"/>
      <c r="G420" s="40"/>
      <c r="H420" s="40"/>
      <c r="I420" s="40"/>
      <c r="J420" s="40"/>
      <c r="K420" s="40"/>
      <c r="L420" s="40"/>
      <c r="M420" s="40"/>
      <c r="N420" s="32">
        <f>F420*G420</f>
        <v>0</v>
      </c>
      <c r="O420" s="32">
        <f>F420*H420</f>
        <v>0</v>
      </c>
      <c r="P420" s="33" t="e">
        <f>(I420*F420)/N420</f>
        <v>#DIV/0!</v>
      </c>
      <c r="Q420" s="34">
        <f>F420*J420</f>
        <v>0</v>
      </c>
      <c r="R420" s="35" t="e">
        <f>(Q420*9)/N420</f>
        <v>#DIV/0!</v>
      </c>
      <c r="S420" s="34">
        <f>F420*K420</f>
        <v>0</v>
      </c>
      <c r="T420" s="32">
        <f>L420*F420</f>
        <v>0</v>
      </c>
      <c r="U420" s="32">
        <f>M420*F420</f>
        <v>0</v>
      </c>
      <c r="V420" s="36" t="e">
        <f>(U420*4)/N420</f>
        <v>#DIV/0!</v>
      </c>
      <c r="W420" s="33" t="e">
        <f>U420/E420</f>
        <v>#DIV/0!</v>
      </c>
      <c r="X420" s="16">
        <f>IF($D$3="Calories",N420,"")</f>
        <v>0</v>
      </c>
      <c r="Y420" s="16">
        <f>IF($F$3="Grams",O420,IF($F$3="% Calories",P420,""))</f>
        <v>0</v>
      </c>
      <c r="Z420" s="16" t="str">
        <f>IF($G$3="Grams",K420,"")</f>
        <v/>
      </c>
      <c r="AA420" s="16">
        <f>IF($H$3="Grams",Q420,IF($H$3="% Calories",R420,""))</f>
        <v>0</v>
      </c>
      <c r="AB420" s="16" t="str">
        <f>IF($I$3="Milligrams",T420,"")</f>
        <v/>
      </c>
      <c r="AC420" s="16">
        <f>IF($E$3="Grams",U420, IF($E$3="% Calories", V420, IF($E$3="% Weight",W420, "")))</f>
        <v>0</v>
      </c>
      <c r="AD420" s="29">
        <v>1</v>
      </c>
    </row>
    <row r="421" spans="1:30">
      <c r="A421" s="21" t="str">
        <f>IF(AND((AC421&lt;=$E$4),(AB421&lt;=$I$4),(AA421&lt;=$H$4),(Z421&lt;=$G$4),(Y421&lt;=$F$4),(X421&lt;=$D$4)),"Compliant","Non-Compliant")</f>
        <v>Compliant</v>
      </c>
      <c r="B421" s="41"/>
      <c r="C421" s="41"/>
      <c r="D421" s="42"/>
      <c r="E421" s="43"/>
      <c r="F421" s="22"/>
      <c r="G421" s="43"/>
      <c r="H421" s="43"/>
      <c r="I421" s="43"/>
      <c r="J421" s="43"/>
      <c r="K421" s="43"/>
      <c r="L421" s="43"/>
      <c r="M421" s="43"/>
      <c r="N421" s="23">
        <f>F421*G421</f>
        <v>0</v>
      </c>
      <c r="O421" s="23">
        <f>F421*H421</f>
        <v>0</v>
      </c>
      <c r="P421" s="24" t="e">
        <f>(I421*F421)/N421</f>
        <v>#DIV/0!</v>
      </c>
      <c r="Q421" s="25">
        <f>F421*J421</f>
        <v>0</v>
      </c>
      <c r="R421" s="26" t="e">
        <f>(Q421*9)/N421</f>
        <v>#DIV/0!</v>
      </c>
      <c r="S421" s="25">
        <f>F421*K421</f>
        <v>0</v>
      </c>
      <c r="T421" s="23">
        <f>L421*F421</f>
        <v>0</v>
      </c>
      <c r="U421" s="23">
        <f>M421*F421</f>
        <v>0</v>
      </c>
      <c r="V421" s="27" t="e">
        <f>(U421*4)/N421</f>
        <v>#DIV/0!</v>
      </c>
      <c r="W421" s="24" t="e">
        <f>U421/E421</f>
        <v>#DIV/0!</v>
      </c>
      <c r="X421" s="16">
        <f>IF($D$3="Calories",N421,"")</f>
        <v>0</v>
      </c>
      <c r="Y421" s="16">
        <f>IF($F$3="Grams",O421,IF($F$3="% Calories",P421,""))</f>
        <v>0</v>
      </c>
      <c r="Z421" s="16" t="str">
        <f>IF($G$3="Grams",K421,"")</f>
        <v/>
      </c>
      <c r="AA421" s="16">
        <f>IF($H$3="Grams",Q421,IF($H$3="% Calories",R421,""))</f>
        <v>0</v>
      </c>
      <c r="AB421" s="16" t="str">
        <f>IF($I$3="Milligrams",T421,"")</f>
        <v/>
      </c>
      <c r="AC421" s="16">
        <f>IF($E$3="Grams",U421, IF($E$3="% Calories", V421, IF($E$3="% Weight",W421, "")))</f>
        <v>0</v>
      </c>
      <c r="AD421" s="29">
        <v>1</v>
      </c>
    </row>
    <row r="422" spans="1:30">
      <c r="A422" s="30" t="str">
        <f>IF(AND((AC422&lt;=$E$4),(AB422&lt;=$I$4),(AA422&lt;=$H$4),(Z422&lt;=$G$4),(Y422&lt;=$F$4),(X422&lt;=$D$4)),"Compliant","Non-Compliant")</f>
        <v>Compliant</v>
      </c>
      <c r="B422" s="38"/>
      <c r="C422" s="38"/>
      <c r="D422" s="39"/>
      <c r="E422" s="40"/>
      <c r="F422" s="31"/>
      <c r="G422" s="40"/>
      <c r="H422" s="40"/>
      <c r="I422" s="40"/>
      <c r="J422" s="40"/>
      <c r="K422" s="40"/>
      <c r="L422" s="40"/>
      <c r="M422" s="40"/>
      <c r="N422" s="32">
        <f>F422*G422</f>
        <v>0</v>
      </c>
      <c r="O422" s="32">
        <f>F422*H422</f>
        <v>0</v>
      </c>
      <c r="P422" s="33" t="e">
        <f>(I422*F422)/N422</f>
        <v>#DIV/0!</v>
      </c>
      <c r="Q422" s="34">
        <f>F422*J422</f>
        <v>0</v>
      </c>
      <c r="R422" s="35" t="e">
        <f>(Q422*9)/N422</f>
        <v>#DIV/0!</v>
      </c>
      <c r="S422" s="34">
        <f>F422*K422</f>
        <v>0</v>
      </c>
      <c r="T422" s="32">
        <f>L422*F422</f>
        <v>0</v>
      </c>
      <c r="U422" s="32">
        <f>M422*F422</f>
        <v>0</v>
      </c>
      <c r="V422" s="36" t="e">
        <f>(U422*4)/N422</f>
        <v>#DIV/0!</v>
      </c>
      <c r="W422" s="33" t="e">
        <f>U422/E422</f>
        <v>#DIV/0!</v>
      </c>
      <c r="X422" s="16">
        <f>IF($D$3="Calories",N422,"")</f>
        <v>0</v>
      </c>
      <c r="Y422" s="16">
        <f>IF($F$3="Grams",O422,IF($F$3="% Calories",P422,""))</f>
        <v>0</v>
      </c>
      <c r="Z422" s="16" t="str">
        <f>IF($G$3="Grams",K422,"")</f>
        <v/>
      </c>
      <c r="AA422" s="16">
        <f>IF($H$3="Grams",Q422,IF($H$3="% Calories",R422,""))</f>
        <v>0</v>
      </c>
      <c r="AB422" s="16" t="str">
        <f>IF($I$3="Milligrams",T422,"")</f>
        <v/>
      </c>
      <c r="AC422" s="16">
        <f>IF($E$3="Grams",U422, IF($E$3="% Calories", V422, IF($E$3="% Weight",W422, "")))</f>
        <v>0</v>
      </c>
      <c r="AD422" s="29">
        <v>1</v>
      </c>
    </row>
    <row r="423" spans="1:30">
      <c r="A423" s="21" t="str">
        <f>IF(AND((AC423&lt;=$E$4),(AB423&lt;=$I$4),(AA423&lt;=$H$4),(Z423&lt;=$G$4),(Y423&lt;=$F$4),(X423&lt;=$D$4)),"Compliant","Non-Compliant")</f>
        <v>Compliant</v>
      </c>
      <c r="B423" s="41"/>
      <c r="C423" s="41"/>
      <c r="D423" s="42"/>
      <c r="E423" s="43"/>
      <c r="F423" s="22"/>
      <c r="G423" s="43"/>
      <c r="H423" s="43"/>
      <c r="I423" s="43"/>
      <c r="J423" s="43"/>
      <c r="K423" s="43"/>
      <c r="L423" s="43"/>
      <c r="M423" s="43"/>
      <c r="N423" s="23">
        <f>F423*G423</f>
        <v>0</v>
      </c>
      <c r="O423" s="23">
        <f>F423*H423</f>
        <v>0</v>
      </c>
      <c r="P423" s="24" t="e">
        <f>(I423*F423)/N423</f>
        <v>#DIV/0!</v>
      </c>
      <c r="Q423" s="25">
        <f>F423*J423</f>
        <v>0</v>
      </c>
      <c r="R423" s="26" t="e">
        <f>(Q423*9)/N423</f>
        <v>#DIV/0!</v>
      </c>
      <c r="S423" s="25">
        <f>F423*K423</f>
        <v>0</v>
      </c>
      <c r="T423" s="23">
        <f>L423*F423</f>
        <v>0</v>
      </c>
      <c r="U423" s="23">
        <f>M423*F423</f>
        <v>0</v>
      </c>
      <c r="V423" s="27" t="e">
        <f>(U423*4)/N423</f>
        <v>#DIV/0!</v>
      </c>
      <c r="W423" s="24" t="e">
        <f>U423/E423</f>
        <v>#DIV/0!</v>
      </c>
      <c r="X423" s="16">
        <f>IF($D$3="Calories",N423,"")</f>
        <v>0</v>
      </c>
      <c r="Y423" s="16">
        <f>IF($F$3="Grams",O423,IF($F$3="% Calories",P423,""))</f>
        <v>0</v>
      </c>
      <c r="Z423" s="16" t="str">
        <f>IF($G$3="Grams",K423,"")</f>
        <v/>
      </c>
      <c r="AA423" s="16">
        <f>IF($H$3="Grams",Q423,IF($H$3="% Calories",R423,""))</f>
        <v>0</v>
      </c>
      <c r="AB423" s="16" t="str">
        <f>IF($I$3="Milligrams",T423,"")</f>
        <v/>
      </c>
      <c r="AC423" s="16">
        <f>IF($E$3="Grams",U423, IF($E$3="% Calories", V423, IF($E$3="% Weight",W423, "")))</f>
        <v>0</v>
      </c>
      <c r="AD423" s="29">
        <v>1</v>
      </c>
    </row>
    <row r="424" spans="1:30">
      <c r="A424" s="30" t="str">
        <f>IF(AND((AC424&lt;=$E$4),(AB424&lt;=$I$4),(AA424&lt;=$H$4),(Z424&lt;=$G$4),(Y424&lt;=$F$4),(X424&lt;=$D$4)),"Compliant","Non-Compliant")</f>
        <v>Compliant</v>
      </c>
      <c r="B424" s="38"/>
      <c r="C424" s="38"/>
      <c r="D424" s="39"/>
      <c r="E424" s="40"/>
      <c r="F424" s="31"/>
      <c r="G424" s="40"/>
      <c r="H424" s="40"/>
      <c r="I424" s="40"/>
      <c r="J424" s="40"/>
      <c r="K424" s="40"/>
      <c r="L424" s="40"/>
      <c r="M424" s="40"/>
      <c r="N424" s="32">
        <f>F424*G424</f>
        <v>0</v>
      </c>
      <c r="O424" s="32">
        <f>F424*H424</f>
        <v>0</v>
      </c>
      <c r="P424" s="33" t="e">
        <f>(I424*F424)/N424</f>
        <v>#DIV/0!</v>
      </c>
      <c r="Q424" s="34">
        <f>F424*J424</f>
        <v>0</v>
      </c>
      <c r="R424" s="35" t="e">
        <f>(Q424*9)/N424</f>
        <v>#DIV/0!</v>
      </c>
      <c r="S424" s="34">
        <f>F424*K424</f>
        <v>0</v>
      </c>
      <c r="T424" s="32">
        <f>L424*F424</f>
        <v>0</v>
      </c>
      <c r="U424" s="32">
        <f>M424*F424</f>
        <v>0</v>
      </c>
      <c r="V424" s="36" t="e">
        <f>(U424*4)/N424</f>
        <v>#DIV/0!</v>
      </c>
      <c r="W424" s="33" t="e">
        <f>U424/E424</f>
        <v>#DIV/0!</v>
      </c>
      <c r="X424" s="16">
        <f>IF($D$3="Calories",N424,"")</f>
        <v>0</v>
      </c>
      <c r="Y424" s="16">
        <f>IF($F$3="Grams",O424,IF($F$3="% Calories",P424,""))</f>
        <v>0</v>
      </c>
      <c r="Z424" s="16" t="str">
        <f>IF($G$3="Grams",K424,"")</f>
        <v/>
      </c>
      <c r="AA424" s="16">
        <f>IF($H$3="Grams",Q424,IF($H$3="% Calories",R424,""))</f>
        <v>0</v>
      </c>
      <c r="AB424" s="16" t="str">
        <f>IF($I$3="Milligrams",T424,"")</f>
        <v/>
      </c>
      <c r="AC424" s="16">
        <f>IF($E$3="Grams",U424, IF($E$3="% Calories", V424, IF($E$3="% Weight",W424, "")))</f>
        <v>0</v>
      </c>
      <c r="AD424" s="29">
        <v>1</v>
      </c>
    </row>
    <row r="425" spans="1:30">
      <c r="A425" s="21" t="str">
        <f>IF(AND((AC425&lt;=$E$4),(AB425&lt;=$I$4),(AA425&lt;=$H$4),(Z425&lt;=$G$4),(Y425&lt;=$F$4),(X425&lt;=$D$4)),"Compliant","Non-Compliant")</f>
        <v>Compliant</v>
      </c>
      <c r="B425" s="41"/>
      <c r="C425" s="41"/>
      <c r="D425" s="42"/>
      <c r="E425" s="43"/>
      <c r="F425" s="22"/>
      <c r="G425" s="43"/>
      <c r="H425" s="43"/>
      <c r="I425" s="43"/>
      <c r="J425" s="43"/>
      <c r="K425" s="43"/>
      <c r="L425" s="43"/>
      <c r="M425" s="43"/>
      <c r="N425" s="23">
        <f>F425*G425</f>
        <v>0</v>
      </c>
      <c r="O425" s="23">
        <f>F425*H425</f>
        <v>0</v>
      </c>
      <c r="P425" s="24" t="e">
        <f>(I425*F425)/N425</f>
        <v>#DIV/0!</v>
      </c>
      <c r="Q425" s="25">
        <f>F425*J425</f>
        <v>0</v>
      </c>
      <c r="R425" s="26" t="e">
        <f>(Q425*9)/N425</f>
        <v>#DIV/0!</v>
      </c>
      <c r="S425" s="25">
        <f>F425*K425</f>
        <v>0</v>
      </c>
      <c r="T425" s="23">
        <f>L425*F425</f>
        <v>0</v>
      </c>
      <c r="U425" s="23">
        <f>M425*F425</f>
        <v>0</v>
      </c>
      <c r="V425" s="27" t="e">
        <f>(U425*4)/N425</f>
        <v>#DIV/0!</v>
      </c>
      <c r="W425" s="24" t="e">
        <f>U425/E425</f>
        <v>#DIV/0!</v>
      </c>
      <c r="X425" s="16">
        <f>IF($D$3="Calories",N425,"")</f>
        <v>0</v>
      </c>
      <c r="Y425" s="16">
        <f>IF($F$3="Grams",O425,IF($F$3="% Calories",P425,""))</f>
        <v>0</v>
      </c>
      <c r="Z425" s="16" t="str">
        <f>IF($G$3="Grams",K425,"")</f>
        <v/>
      </c>
      <c r="AA425" s="16">
        <f>IF($H$3="Grams",Q425,IF($H$3="% Calories",R425,""))</f>
        <v>0</v>
      </c>
      <c r="AB425" s="16" t="str">
        <f>IF($I$3="Milligrams",T425,"")</f>
        <v/>
      </c>
      <c r="AC425" s="16">
        <f>IF($E$3="Grams",U425, IF($E$3="% Calories", V425, IF($E$3="% Weight",W425, "")))</f>
        <v>0</v>
      </c>
      <c r="AD425" s="29">
        <v>1</v>
      </c>
    </row>
    <row r="426" spans="1:30">
      <c r="A426" s="30" t="str">
        <f>IF(AND((AC426&lt;=$E$4),(AB426&lt;=$I$4),(AA426&lt;=$H$4),(Z426&lt;=$G$4),(Y426&lt;=$F$4),(X426&lt;=$D$4)),"Compliant","Non-Compliant")</f>
        <v>Compliant</v>
      </c>
      <c r="B426" s="38"/>
      <c r="C426" s="38"/>
      <c r="D426" s="39"/>
      <c r="E426" s="40"/>
      <c r="F426" s="31"/>
      <c r="G426" s="40"/>
      <c r="H426" s="40"/>
      <c r="I426" s="40"/>
      <c r="J426" s="40"/>
      <c r="K426" s="40"/>
      <c r="L426" s="40"/>
      <c r="M426" s="40"/>
      <c r="N426" s="32">
        <f>F426*G426</f>
        <v>0</v>
      </c>
      <c r="O426" s="32">
        <f>F426*H426</f>
        <v>0</v>
      </c>
      <c r="P426" s="33" t="e">
        <f>(I426*F426)/N426</f>
        <v>#DIV/0!</v>
      </c>
      <c r="Q426" s="34">
        <f>F426*J426</f>
        <v>0</v>
      </c>
      <c r="R426" s="35" t="e">
        <f>(Q426*9)/N426</f>
        <v>#DIV/0!</v>
      </c>
      <c r="S426" s="34">
        <f>F426*K426</f>
        <v>0</v>
      </c>
      <c r="T426" s="32">
        <f>L426*F426</f>
        <v>0</v>
      </c>
      <c r="U426" s="32">
        <f>M426*F426</f>
        <v>0</v>
      </c>
      <c r="V426" s="36" t="e">
        <f>(U426*4)/N426</f>
        <v>#DIV/0!</v>
      </c>
      <c r="W426" s="33" t="e">
        <f>U426/E426</f>
        <v>#DIV/0!</v>
      </c>
      <c r="X426" s="16">
        <f>IF($D$3="Calories",N426,"")</f>
        <v>0</v>
      </c>
      <c r="Y426" s="16">
        <f>IF($F$3="Grams",O426,IF($F$3="% Calories",P426,""))</f>
        <v>0</v>
      </c>
      <c r="Z426" s="16" t="str">
        <f>IF($G$3="Grams",K426,"")</f>
        <v/>
      </c>
      <c r="AA426" s="16">
        <f>IF($H$3="Grams",Q426,IF($H$3="% Calories",R426,""))</f>
        <v>0</v>
      </c>
      <c r="AB426" s="16" t="str">
        <f>IF($I$3="Milligrams",T426,"")</f>
        <v/>
      </c>
      <c r="AC426" s="16">
        <f>IF($E$3="Grams",U426, IF($E$3="% Calories", V426, IF($E$3="% Weight",W426, "")))</f>
        <v>0</v>
      </c>
      <c r="AD426" s="29">
        <v>1</v>
      </c>
    </row>
    <row r="427" spans="1:30">
      <c r="A427" s="21" t="str">
        <f>IF(AND((AC427&lt;=$E$4),(AB427&lt;=$I$4),(AA427&lt;=$H$4),(Z427&lt;=$G$4),(Y427&lt;=$F$4),(X427&lt;=$D$4)),"Compliant","Non-Compliant")</f>
        <v>Compliant</v>
      </c>
      <c r="B427" s="41"/>
      <c r="C427" s="41"/>
      <c r="D427" s="42"/>
      <c r="E427" s="43"/>
      <c r="F427" s="22"/>
      <c r="G427" s="43"/>
      <c r="H427" s="43"/>
      <c r="I427" s="43"/>
      <c r="J427" s="43"/>
      <c r="K427" s="43"/>
      <c r="L427" s="43"/>
      <c r="M427" s="43"/>
      <c r="N427" s="23">
        <f>F427*G427</f>
        <v>0</v>
      </c>
      <c r="O427" s="23">
        <f>F427*H427</f>
        <v>0</v>
      </c>
      <c r="P427" s="24" t="e">
        <f>(I427*F427)/N427</f>
        <v>#DIV/0!</v>
      </c>
      <c r="Q427" s="25">
        <f>F427*J427</f>
        <v>0</v>
      </c>
      <c r="R427" s="26" t="e">
        <f>(Q427*9)/N427</f>
        <v>#DIV/0!</v>
      </c>
      <c r="S427" s="25">
        <f>F427*K427</f>
        <v>0</v>
      </c>
      <c r="T427" s="23">
        <f>L427*F427</f>
        <v>0</v>
      </c>
      <c r="U427" s="23">
        <f>M427*F427</f>
        <v>0</v>
      </c>
      <c r="V427" s="27" t="e">
        <f>(U427*4)/N427</f>
        <v>#DIV/0!</v>
      </c>
      <c r="W427" s="24" t="e">
        <f>U427/E427</f>
        <v>#DIV/0!</v>
      </c>
      <c r="X427" s="16">
        <f>IF($D$3="Calories",N427,"")</f>
        <v>0</v>
      </c>
      <c r="Y427" s="16">
        <f>IF($F$3="Grams",O427,IF($F$3="% Calories",P427,""))</f>
        <v>0</v>
      </c>
      <c r="Z427" s="16" t="str">
        <f>IF($G$3="Grams",K427,"")</f>
        <v/>
      </c>
      <c r="AA427" s="16">
        <f>IF($H$3="Grams",Q427,IF($H$3="% Calories",R427,""))</f>
        <v>0</v>
      </c>
      <c r="AB427" s="16" t="str">
        <f>IF($I$3="Milligrams",T427,"")</f>
        <v/>
      </c>
      <c r="AC427" s="16">
        <f>IF($E$3="Grams",U427, IF($E$3="% Calories", V427, IF($E$3="% Weight",W427, "")))</f>
        <v>0</v>
      </c>
      <c r="AD427" s="29">
        <v>1</v>
      </c>
    </row>
    <row r="428" spans="1:30">
      <c r="A428" s="30" t="str">
        <f>IF(AND((AC428&lt;=$E$4),(AB428&lt;=$I$4),(AA428&lt;=$H$4),(Z428&lt;=$G$4),(Y428&lt;=$F$4),(X428&lt;=$D$4)),"Compliant","Non-Compliant")</f>
        <v>Compliant</v>
      </c>
      <c r="B428" s="38"/>
      <c r="C428" s="38"/>
      <c r="D428" s="39"/>
      <c r="E428" s="40"/>
      <c r="F428" s="31"/>
      <c r="G428" s="40"/>
      <c r="H428" s="40"/>
      <c r="I428" s="40"/>
      <c r="J428" s="40"/>
      <c r="K428" s="40"/>
      <c r="L428" s="40"/>
      <c r="M428" s="40"/>
      <c r="N428" s="32">
        <f>F428*G428</f>
        <v>0</v>
      </c>
      <c r="O428" s="32">
        <f>F428*H428</f>
        <v>0</v>
      </c>
      <c r="P428" s="33" t="e">
        <f>(I428*F428)/N428</f>
        <v>#DIV/0!</v>
      </c>
      <c r="Q428" s="34">
        <f>F428*J428</f>
        <v>0</v>
      </c>
      <c r="R428" s="35" t="e">
        <f>(Q428*9)/N428</f>
        <v>#DIV/0!</v>
      </c>
      <c r="S428" s="34">
        <f>F428*K428</f>
        <v>0</v>
      </c>
      <c r="T428" s="32">
        <f>L428*F428</f>
        <v>0</v>
      </c>
      <c r="U428" s="32">
        <f>M428*F428</f>
        <v>0</v>
      </c>
      <c r="V428" s="36" t="e">
        <f>(U428*4)/N428</f>
        <v>#DIV/0!</v>
      </c>
      <c r="W428" s="33" t="e">
        <f>U428/E428</f>
        <v>#DIV/0!</v>
      </c>
      <c r="X428" s="16">
        <f>IF($D$3="Calories",N428,"")</f>
        <v>0</v>
      </c>
      <c r="Y428" s="16">
        <f>IF($F$3="Grams",O428,IF($F$3="% Calories",P428,""))</f>
        <v>0</v>
      </c>
      <c r="Z428" s="16" t="str">
        <f>IF($G$3="Grams",K428,"")</f>
        <v/>
      </c>
      <c r="AA428" s="16">
        <f>IF($H$3="Grams",Q428,IF($H$3="% Calories",R428,""))</f>
        <v>0</v>
      </c>
      <c r="AB428" s="16" t="str">
        <f>IF($I$3="Milligrams",T428,"")</f>
        <v/>
      </c>
      <c r="AC428" s="16">
        <f>IF($E$3="Grams",U428, IF($E$3="% Calories", V428, IF($E$3="% Weight",W428, "")))</f>
        <v>0</v>
      </c>
      <c r="AD428" s="29">
        <v>1</v>
      </c>
    </row>
    <row r="429" spans="1:30">
      <c r="A429" s="21" t="str">
        <f>IF(AND((AC429&lt;=$E$4),(AB429&lt;=$I$4),(AA429&lt;=$H$4),(Z429&lt;=$G$4),(Y429&lt;=$F$4),(X429&lt;=$D$4)),"Compliant","Non-Compliant")</f>
        <v>Compliant</v>
      </c>
      <c r="B429" s="41"/>
      <c r="C429" s="41"/>
      <c r="D429" s="42"/>
      <c r="E429" s="43"/>
      <c r="F429" s="22"/>
      <c r="G429" s="43"/>
      <c r="H429" s="43"/>
      <c r="I429" s="43"/>
      <c r="J429" s="43"/>
      <c r="K429" s="43"/>
      <c r="L429" s="43"/>
      <c r="M429" s="43"/>
      <c r="N429" s="23">
        <f>F429*G429</f>
        <v>0</v>
      </c>
      <c r="O429" s="23">
        <f>F429*H429</f>
        <v>0</v>
      </c>
      <c r="P429" s="24" t="e">
        <f>(I429*F429)/N429</f>
        <v>#DIV/0!</v>
      </c>
      <c r="Q429" s="25">
        <f>F429*J429</f>
        <v>0</v>
      </c>
      <c r="R429" s="26" t="e">
        <f>(Q429*9)/N429</f>
        <v>#DIV/0!</v>
      </c>
      <c r="S429" s="25">
        <f>F429*K429</f>
        <v>0</v>
      </c>
      <c r="T429" s="23">
        <f>L429*F429</f>
        <v>0</v>
      </c>
      <c r="U429" s="23">
        <f>M429*F429</f>
        <v>0</v>
      </c>
      <c r="V429" s="27" t="e">
        <f>(U429*4)/N429</f>
        <v>#DIV/0!</v>
      </c>
      <c r="W429" s="24" t="e">
        <f>U429/E429</f>
        <v>#DIV/0!</v>
      </c>
      <c r="X429" s="16">
        <f>IF($D$3="Calories",N429,"")</f>
        <v>0</v>
      </c>
      <c r="Y429" s="16">
        <f>IF($F$3="Grams",O429,IF($F$3="% Calories",P429,""))</f>
        <v>0</v>
      </c>
      <c r="Z429" s="16" t="str">
        <f>IF($G$3="Grams",K429,"")</f>
        <v/>
      </c>
      <c r="AA429" s="16">
        <f>IF($H$3="Grams",Q429,IF($H$3="% Calories",R429,""))</f>
        <v>0</v>
      </c>
      <c r="AB429" s="16" t="str">
        <f>IF($I$3="Milligrams",T429,"")</f>
        <v/>
      </c>
      <c r="AC429" s="16">
        <f>IF($E$3="Grams",U429, IF($E$3="% Calories", V429, IF($E$3="% Weight",W429, "")))</f>
        <v>0</v>
      </c>
      <c r="AD429" s="29">
        <v>1</v>
      </c>
    </row>
    <row r="430" spans="1:30">
      <c r="A430" s="30" t="str">
        <f>IF(AND((AC430&lt;=$E$4),(AB430&lt;=$I$4),(AA430&lt;=$H$4),(Z430&lt;=$G$4),(Y430&lt;=$F$4),(X430&lt;=$D$4)),"Compliant","Non-Compliant")</f>
        <v>Compliant</v>
      </c>
      <c r="B430" s="38"/>
      <c r="C430" s="38"/>
      <c r="D430" s="39"/>
      <c r="E430" s="40"/>
      <c r="F430" s="31"/>
      <c r="G430" s="40"/>
      <c r="H430" s="40"/>
      <c r="I430" s="40"/>
      <c r="J430" s="40"/>
      <c r="K430" s="40"/>
      <c r="L430" s="40"/>
      <c r="M430" s="40"/>
      <c r="N430" s="32">
        <f>F430*G430</f>
        <v>0</v>
      </c>
      <c r="O430" s="32">
        <f>F430*H430</f>
        <v>0</v>
      </c>
      <c r="P430" s="33" t="e">
        <f>(I430*F430)/N430</f>
        <v>#DIV/0!</v>
      </c>
      <c r="Q430" s="34">
        <f>F430*J430</f>
        <v>0</v>
      </c>
      <c r="R430" s="35" t="e">
        <f>(Q430*9)/N430</f>
        <v>#DIV/0!</v>
      </c>
      <c r="S430" s="34">
        <f>F430*K430</f>
        <v>0</v>
      </c>
      <c r="T430" s="32">
        <f>L430*F430</f>
        <v>0</v>
      </c>
      <c r="U430" s="32">
        <f>M430*F430</f>
        <v>0</v>
      </c>
      <c r="V430" s="36" t="e">
        <f>(U430*4)/N430</f>
        <v>#DIV/0!</v>
      </c>
      <c r="W430" s="33" t="e">
        <f>U430/E430</f>
        <v>#DIV/0!</v>
      </c>
      <c r="X430" s="16">
        <f>IF($D$3="Calories",N430,"")</f>
        <v>0</v>
      </c>
      <c r="Y430" s="16">
        <f>IF($F$3="Grams",O430,IF($F$3="% Calories",P430,""))</f>
        <v>0</v>
      </c>
      <c r="Z430" s="16" t="str">
        <f>IF($G$3="Grams",K430,"")</f>
        <v/>
      </c>
      <c r="AA430" s="16">
        <f>IF($H$3="Grams",Q430,IF($H$3="% Calories",R430,""))</f>
        <v>0</v>
      </c>
      <c r="AB430" s="16" t="str">
        <f>IF($I$3="Milligrams",T430,"")</f>
        <v/>
      </c>
      <c r="AC430" s="16">
        <f>IF($E$3="Grams",U430, IF($E$3="% Calories", V430, IF($E$3="% Weight",W430, "")))</f>
        <v>0</v>
      </c>
      <c r="AD430" s="29">
        <v>1</v>
      </c>
    </row>
    <row r="431" spans="1:30">
      <c r="A431" s="21" t="str">
        <f>IF(AND((AC431&lt;=$E$4),(AB431&lt;=$I$4),(AA431&lt;=$H$4),(Z431&lt;=$G$4),(Y431&lt;=$F$4),(X431&lt;=$D$4)),"Compliant","Non-Compliant")</f>
        <v>Compliant</v>
      </c>
      <c r="B431" s="41"/>
      <c r="C431" s="41"/>
      <c r="D431" s="42"/>
      <c r="E431" s="43"/>
      <c r="F431" s="22"/>
      <c r="G431" s="43"/>
      <c r="H431" s="43"/>
      <c r="I431" s="43"/>
      <c r="J431" s="43"/>
      <c r="K431" s="43"/>
      <c r="L431" s="43"/>
      <c r="M431" s="43"/>
      <c r="N431" s="23">
        <f>F431*G431</f>
        <v>0</v>
      </c>
      <c r="O431" s="23">
        <f>F431*H431</f>
        <v>0</v>
      </c>
      <c r="P431" s="24" t="e">
        <f>(I431*F431)/N431</f>
        <v>#DIV/0!</v>
      </c>
      <c r="Q431" s="25">
        <f>F431*J431</f>
        <v>0</v>
      </c>
      <c r="R431" s="26" t="e">
        <f>(Q431*9)/N431</f>
        <v>#DIV/0!</v>
      </c>
      <c r="S431" s="25">
        <f>F431*K431</f>
        <v>0</v>
      </c>
      <c r="T431" s="23">
        <f>L431*F431</f>
        <v>0</v>
      </c>
      <c r="U431" s="23">
        <f>M431*F431</f>
        <v>0</v>
      </c>
      <c r="V431" s="27" t="e">
        <f>(U431*4)/N431</f>
        <v>#DIV/0!</v>
      </c>
      <c r="W431" s="24" t="e">
        <f>U431/E431</f>
        <v>#DIV/0!</v>
      </c>
      <c r="X431" s="16">
        <f>IF($D$3="Calories",N431,"")</f>
        <v>0</v>
      </c>
      <c r="Y431" s="16">
        <f>IF($F$3="Grams",O431,IF($F$3="% Calories",P431,""))</f>
        <v>0</v>
      </c>
      <c r="Z431" s="16" t="str">
        <f>IF($G$3="Grams",K431,"")</f>
        <v/>
      </c>
      <c r="AA431" s="16">
        <f>IF($H$3="Grams",Q431,IF($H$3="% Calories",R431,""))</f>
        <v>0</v>
      </c>
      <c r="AB431" s="16" t="str">
        <f>IF($I$3="Milligrams",T431,"")</f>
        <v/>
      </c>
      <c r="AC431" s="16">
        <f>IF($E$3="Grams",U431, IF($E$3="% Calories", V431, IF($E$3="% Weight",W431, "")))</f>
        <v>0</v>
      </c>
      <c r="AD431" s="29">
        <v>1</v>
      </c>
    </row>
    <row r="432" spans="1:30">
      <c r="A432" s="30" t="str">
        <f>IF(AND((AC432&lt;=$E$4),(AB432&lt;=$I$4),(AA432&lt;=$H$4),(Z432&lt;=$G$4),(Y432&lt;=$F$4),(X432&lt;=$D$4)),"Compliant","Non-Compliant")</f>
        <v>Compliant</v>
      </c>
      <c r="B432" s="38"/>
      <c r="C432" s="38"/>
      <c r="D432" s="39"/>
      <c r="E432" s="40"/>
      <c r="F432" s="31"/>
      <c r="G432" s="40"/>
      <c r="H432" s="40"/>
      <c r="I432" s="40"/>
      <c r="J432" s="40"/>
      <c r="K432" s="40"/>
      <c r="L432" s="40"/>
      <c r="M432" s="40"/>
      <c r="N432" s="32">
        <f>F432*G432</f>
        <v>0</v>
      </c>
      <c r="O432" s="32">
        <f>F432*H432</f>
        <v>0</v>
      </c>
      <c r="P432" s="33" t="e">
        <f>(I432*F432)/N432</f>
        <v>#DIV/0!</v>
      </c>
      <c r="Q432" s="34">
        <f>F432*J432</f>
        <v>0</v>
      </c>
      <c r="R432" s="35" t="e">
        <f>(Q432*9)/N432</f>
        <v>#DIV/0!</v>
      </c>
      <c r="S432" s="34">
        <f>F432*K432</f>
        <v>0</v>
      </c>
      <c r="T432" s="32">
        <f>L432*F432</f>
        <v>0</v>
      </c>
      <c r="U432" s="32">
        <f>M432*F432</f>
        <v>0</v>
      </c>
      <c r="V432" s="36" t="e">
        <f>(U432*4)/N432</f>
        <v>#DIV/0!</v>
      </c>
      <c r="W432" s="33" t="e">
        <f>U432/E432</f>
        <v>#DIV/0!</v>
      </c>
      <c r="X432" s="16">
        <f>IF($D$3="Calories",N432,"")</f>
        <v>0</v>
      </c>
      <c r="Y432" s="16">
        <f>IF($F$3="Grams",O432,IF($F$3="% Calories",P432,""))</f>
        <v>0</v>
      </c>
      <c r="Z432" s="16" t="str">
        <f>IF($G$3="Grams",K432,"")</f>
        <v/>
      </c>
      <c r="AA432" s="16">
        <f>IF($H$3="Grams",Q432,IF($H$3="% Calories",R432,""))</f>
        <v>0</v>
      </c>
      <c r="AB432" s="16" t="str">
        <f>IF($I$3="Milligrams",T432,"")</f>
        <v/>
      </c>
      <c r="AC432" s="16">
        <f>IF($E$3="Grams",U432, IF($E$3="% Calories", V432, IF($E$3="% Weight",W432, "")))</f>
        <v>0</v>
      </c>
      <c r="AD432" s="29">
        <v>1</v>
      </c>
    </row>
    <row r="433" spans="1:30">
      <c r="A433" s="21" t="str">
        <f>IF(AND((AC433&lt;=$E$4),(AB433&lt;=$I$4),(AA433&lt;=$H$4),(Z433&lt;=$G$4),(Y433&lt;=$F$4),(X433&lt;=$D$4)),"Compliant","Non-Compliant")</f>
        <v>Compliant</v>
      </c>
      <c r="B433" s="41"/>
      <c r="C433" s="41"/>
      <c r="D433" s="42"/>
      <c r="E433" s="43"/>
      <c r="F433" s="22"/>
      <c r="G433" s="43"/>
      <c r="H433" s="43"/>
      <c r="I433" s="43"/>
      <c r="J433" s="43"/>
      <c r="K433" s="43"/>
      <c r="L433" s="43"/>
      <c r="M433" s="43"/>
      <c r="N433" s="23">
        <f>F433*G433</f>
        <v>0</v>
      </c>
      <c r="O433" s="23">
        <f>F433*H433</f>
        <v>0</v>
      </c>
      <c r="P433" s="24" t="e">
        <f>(I433*F433)/N433</f>
        <v>#DIV/0!</v>
      </c>
      <c r="Q433" s="25">
        <f>F433*J433</f>
        <v>0</v>
      </c>
      <c r="R433" s="26" t="e">
        <f>(Q433*9)/N433</f>
        <v>#DIV/0!</v>
      </c>
      <c r="S433" s="25">
        <f>F433*K433</f>
        <v>0</v>
      </c>
      <c r="T433" s="23">
        <f>L433*F433</f>
        <v>0</v>
      </c>
      <c r="U433" s="23">
        <f>M433*F433</f>
        <v>0</v>
      </c>
      <c r="V433" s="27" t="e">
        <f>(U433*4)/N433</f>
        <v>#DIV/0!</v>
      </c>
      <c r="W433" s="24" t="e">
        <f>U433/E433</f>
        <v>#DIV/0!</v>
      </c>
      <c r="X433" s="16">
        <f>IF($D$3="Calories",N433,"")</f>
        <v>0</v>
      </c>
      <c r="Y433" s="16">
        <f>IF($F$3="Grams",O433,IF($F$3="% Calories",P433,""))</f>
        <v>0</v>
      </c>
      <c r="Z433" s="16" t="str">
        <f>IF($G$3="Grams",K433,"")</f>
        <v/>
      </c>
      <c r="AA433" s="16">
        <f>IF($H$3="Grams",Q433,IF($H$3="% Calories",R433,""))</f>
        <v>0</v>
      </c>
      <c r="AB433" s="16" t="str">
        <f>IF($I$3="Milligrams",T433,"")</f>
        <v/>
      </c>
      <c r="AC433" s="16">
        <f>IF($E$3="Grams",U433, IF($E$3="% Calories", V433, IF($E$3="% Weight",W433, "")))</f>
        <v>0</v>
      </c>
      <c r="AD433" s="29">
        <v>1</v>
      </c>
    </row>
    <row r="434" spans="1:30">
      <c r="A434" s="30" t="str">
        <f>IF(AND((AC434&lt;=$E$4),(AB434&lt;=$I$4),(AA434&lt;=$H$4),(Z434&lt;=$G$4),(Y434&lt;=$F$4),(X434&lt;=$D$4)),"Compliant","Non-Compliant")</f>
        <v>Compliant</v>
      </c>
      <c r="B434" s="38"/>
      <c r="C434" s="38"/>
      <c r="D434" s="39"/>
      <c r="E434" s="40"/>
      <c r="F434" s="31"/>
      <c r="G434" s="40"/>
      <c r="H434" s="40"/>
      <c r="I434" s="40"/>
      <c r="J434" s="40"/>
      <c r="K434" s="40"/>
      <c r="L434" s="40"/>
      <c r="M434" s="40"/>
      <c r="N434" s="32">
        <f>F434*G434</f>
        <v>0</v>
      </c>
      <c r="O434" s="32">
        <f>F434*H434</f>
        <v>0</v>
      </c>
      <c r="P434" s="33" t="e">
        <f>(I434*F434)/N434</f>
        <v>#DIV/0!</v>
      </c>
      <c r="Q434" s="34">
        <f>F434*J434</f>
        <v>0</v>
      </c>
      <c r="R434" s="35" t="e">
        <f>(Q434*9)/N434</f>
        <v>#DIV/0!</v>
      </c>
      <c r="S434" s="34">
        <f>F434*K434</f>
        <v>0</v>
      </c>
      <c r="T434" s="32">
        <f>L434*F434</f>
        <v>0</v>
      </c>
      <c r="U434" s="32">
        <f>M434*F434</f>
        <v>0</v>
      </c>
      <c r="V434" s="36" t="e">
        <f>(U434*4)/N434</f>
        <v>#DIV/0!</v>
      </c>
      <c r="W434" s="33" t="e">
        <f>U434/E434</f>
        <v>#DIV/0!</v>
      </c>
      <c r="X434" s="16">
        <f>IF($D$3="Calories",N434,"")</f>
        <v>0</v>
      </c>
      <c r="Y434" s="16">
        <f>IF($F$3="Grams",O434,IF($F$3="% Calories",P434,""))</f>
        <v>0</v>
      </c>
      <c r="Z434" s="16" t="str">
        <f>IF($G$3="Grams",K434,"")</f>
        <v/>
      </c>
      <c r="AA434" s="16">
        <f>IF($H$3="Grams",Q434,IF($H$3="% Calories",R434,""))</f>
        <v>0</v>
      </c>
      <c r="AB434" s="16" t="str">
        <f>IF($I$3="Milligrams",T434,"")</f>
        <v/>
      </c>
      <c r="AC434" s="16">
        <f>IF($E$3="Grams",U434, IF($E$3="% Calories", V434, IF($E$3="% Weight",W434, "")))</f>
        <v>0</v>
      </c>
      <c r="AD434" s="29">
        <v>1</v>
      </c>
    </row>
    <row r="435" spans="1:30">
      <c r="A435" s="21" t="str">
        <f>IF(AND((AC435&lt;=$E$4),(AB435&lt;=$I$4),(AA435&lt;=$H$4),(Z435&lt;=$G$4),(Y435&lt;=$F$4),(X435&lt;=$D$4)),"Compliant","Non-Compliant")</f>
        <v>Compliant</v>
      </c>
      <c r="B435" s="41"/>
      <c r="C435" s="41"/>
      <c r="D435" s="42"/>
      <c r="E435" s="43"/>
      <c r="F435" s="22"/>
      <c r="G435" s="43"/>
      <c r="H435" s="43"/>
      <c r="I435" s="43"/>
      <c r="J435" s="43"/>
      <c r="K435" s="43"/>
      <c r="L435" s="43"/>
      <c r="M435" s="43"/>
      <c r="N435" s="23">
        <f>F435*G435</f>
        <v>0</v>
      </c>
      <c r="O435" s="23">
        <f>F435*H435</f>
        <v>0</v>
      </c>
      <c r="P435" s="24" t="e">
        <f>(I435*F435)/N435</f>
        <v>#DIV/0!</v>
      </c>
      <c r="Q435" s="25">
        <f>F435*J435</f>
        <v>0</v>
      </c>
      <c r="R435" s="26" t="e">
        <f>(Q435*9)/N435</f>
        <v>#DIV/0!</v>
      </c>
      <c r="S435" s="25">
        <f>F435*K435</f>
        <v>0</v>
      </c>
      <c r="T435" s="23">
        <f>L435*F435</f>
        <v>0</v>
      </c>
      <c r="U435" s="23">
        <f>M435*F435</f>
        <v>0</v>
      </c>
      <c r="V435" s="27" t="e">
        <f>(U435*4)/N435</f>
        <v>#DIV/0!</v>
      </c>
      <c r="W435" s="24" t="e">
        <f>U435/E435</f>
        <v>#DIV/0!</v>
      </c>
      <c r="X435" s="16">
        <f>IF($D$3="Calories",N435,"")</f>
        <v>0</v>
      </c>
      <c r="Y435" s="16">
        <f>IF($F$3="Grams",O435,IF($F$3="% Calories",P435,""))</f>
        <v>0</v>
      </c>
      <c r="Z435" s="16" t="str">
        <f>IF($G$3="Grams",K435,"")</f>
        <v/>
      </c>
      <c r="AA435" s="16">
        <f>IF($H$3="Grams",Q435,IF($H$3="% Calories",R435,""))</f>
        <v>0</v>
      </c>
      <c r="AB435" s="16" t="str">
        <f>IF($I$3="Milligrams",T435,"")</f>
        <v/>
      </c>
      <c r="AC435" s="16">
        <f>IF($E$3="Grams",U435, IF($E$3="% Calories", V435, IF($E$3="% Weight",W435, "")))</f>
        <v>0</v>
      </c>
      <c r="AD435" s="29">
        <v>1</v>
      </c>
    </row>
    <row r="436" spans="1:30">
      <c r="A436" s="30" t="str">
        <f>IF(AND((AC436&lt;=$E$4),(AB436&lt;=$I$4),(AA436&lt;=$H$4),(Z436&lt;=$G$4),(Y436&lt;=$F$4),(X436&lt;=$D$4)),"Compliant","Non-Compliant")</f>
        <v>Compliant</v>
      </c>
      <c r="B436" s="38"/>
      <c r="C436" s="38"/>
      <c r="D436" s="39"/>
      <c r="E436" s="40"/>
      <c r="F436" s="31"/>
      <c r="G436" s="40"/>
      <c r="H436" s="40"/>
      <c r="I436" s="40"/>
      <c r="J436" s="40"/>
      <c r="K436" s="40"/>
      <c r="L436" s="40"/>
      <c r="M436" s="40"/>
      <c r="N436" s="32">
        <f>F436*G436</f>
        <v>0</v>
      </c>
      <c r="O436" s="32">
        <f>F436*H436</f>
        <v>0</v>
      </c>
      <c r="P436" s="33" t="e">
        <f>(I436*F436)/N436</f>
        <v>#DIV/0!</v>
      </c>
      <c r="Q436" s="34">
        <f>F436*J436</f>
        <v>0</v>
      </c>
      <c r="R436" s="35" t="e">
        <f>(Q436*9)/N436</f>
        <v>#DIV/0!</v>
      </c>
      <c r="S436" s="34">
        <f>F436*K436</f>
        <v>0</v>
      </c>
      <c r="T436" s="32">
        <f>L436*F436</f>
        <v>0</v>
      </c>
      <c r="U436" s="32">
        <f>M436*F436</f>
        <v>0</v>
      </c>
      <c r="V436" s="36" t="e">
        <f>(U436*4)/N436</f>
        <v>#DIV/0!</v>
      </c>
      <c r="W436" s="33" t="e">
        <f>U436/E436</f>
        <v>#DIV/0!</v>
      </c>
      <c r="X436" s="16">
        <f>IF($D$3="Calories",N436,"")</f>
        <v>0</v>
      </c>
      <c r="Y436" s="16">
        <f>IF($F$3="Grams",O436,IF($F$3="% Calories",P436,""))</f>
        <v>0</v>
      </c>
      <c r="Z436" s="16" t="str">
        <f>IF($G$3="Grams",K436,"")</f>
        <v/>
      </c>
      <c r="AA436" s="16">
        <f>IF($H$3="Grams",Q436,IF($H$3="% Calories",R436,""))</f>
        <v>0</v>
      </c>
      <c r="AB436" s="16" t="str">
        <f>IF($I$3="Milligrams",T436,"")</f>
        <v/>
      </c>
      <c r="AC436" s="16">
        <f>IF($E$3="Grams",U436, IF($E$3="% Calories", V436, IF($E$3="% Weight",W436, "")))</f>
        <v>0</v>
      </c>
      <c r="AD436" s="29">
        <v>1</v>
      </c>
    </row>
    <row r="437" spans="1:30">
      <c r="A437" s="21" t="str">
        <f>IF(AND((AC437&lt;=$E$4),(AB437&lt;=$I$4),(AA437&lt;=$H$4),(Z437&lt;=$G$4),(Y437&lt;=$F$4),(X437&lt;=$D$4)),"Compliant","Non-Compliant")</f>
        <v>Compliant</v>
      </c>
      <c r="B437" s="41"/>
      <c r="C437" s="41"/>
      <c r="D437" s="42"/>
      <c r="E437" s="43"/>
      <c r="F437" s="22"/>
      <c r="G437" s="43"/>
      <c r="H437" s="43"/>
      <c r="I437" s="43"/>
      <c r="J437" s="43"/>
      <c r="K437" s="43"/>
      <c r="L437" s="43"/>
      <c r="M437" s="43"/>
      <c r="N437" s="23">
        <f>F437*G437</f>
        <v>0</v>
      </c>
      <c r="O437" s="23">
        <f>F437*H437</f>
        <v>0</v>
      </c>
      <c r="P437" s="24" t="e">
        <f>(I437*F437)/N437</f>
        <v>#DIV/0!</v>
      </c>
      <c r="Q437" s="25">
        <f>F437*J437</f>
        <v>0</v>
      </c>
      <c r="R437" s="26" t="e">
        <f>(Q437*9)/N437</f>
        <v>#DIV/0!</v>
      </c>
      <c r="S437" s="25">
        <f>F437*K437</f>
        <v>0</v>
      </c>
      <c r="T437" s="23">
        <f>L437*F437</f>
        <v>0</v>
      </c>
      <c r="U437" s="23">
        <f>M437*F437</f>
        <v>0</v>
      </c>
      <c r="V437" s="27" t="e">
        <f>(U437*4)/N437</f>
        <v>#DIV/0!</v>
      </c>
      <c r="W437" s="24" t="e">
        <f>U437/E437</f>
        <v>#DIV/0!</v>
      </c>
      <c r="X437" s="16">
        <f>IF($D$3="Calories",N437,"")</f>
        <v>0</v>
      </c>
      <c r="Y437" s="16">
        <f>IF($F$3="Grams",O437,IF($F$3="% Calories",P437,""))</f>
        <v>0</v>
      </c>
      <c r="Z437" s="16" t="str">
        <f>IF($G$3="Grams",K437,"")</f>
        <v/>
      </c>
      <c r="AA437" s="16">
        <f>IF($H$3="Grams",Q437,IF($H$3="% Calories",R437,""))</f>
        <v>0</v>
      </c>
      <c r="AB437" s="16" t="str">
        <f>IF($I$3="Milligrams",T437,"")</f>
        <v/>
      </c>
      <c r="AC437" s="16">
        <f>IF($E$3="Grams",U437, IF($E$3="% Calories", V437, IF($E$3="% Weight",W437, "")))</f>
        <v>0</v>
      </c>
      <c r="AD437" s="29">
        <v>1</v>
      </c>
    </row>
    <row r="438" spans="1:30">
      <c r="A438" s="30" t="str">
        <f>IF(AND((AC438&lt;=$E$4),(AB438&lt;=$I$4),(AA438&lt;=$H$4),(Z438&lt;=$G$4),(Y438&lt;=$F$4),(X438&lt;=$D$4)),"Compliant","Non-Compliant")</f>
        <v>Compliant</v>
      </c>
      <c r="B438" s="38"/>
      <c r="C438" s="38"/>
      <c r="D438" s="39"/>
      <c r="E438" s="40"/>
      <c r="F438" s="31"/>
      <c r="G438" s="40"/>
      <c r="H438" s="40"/>
      <c r="I438" s="40"/>
      <c r="J438" s="40"/>
      <c r="K438" s="40"/>
      <c r="L438" s="40"/>
      <c r="M438" s="40"/>
      <c r="N438" s="32">
        <f>F438*G438</f>
        <v>0</v>
      </c>
      <c r="O438" s="32">
        <f>F438*H438</f>
        <v>0</v>
      </c>
      <c r="P438" s="33" t="e">
        <f>(I438*F438)/N438</f>
        <v>#DIV/0!</v>
      </c>
      <c r="Q438" s="34">
        <f>F438*J438</f>
        <v>0</v>
      </c>
      <c r="R438" s="35" t="e">
        <f>(Q438*9)/N438</f>
        <v>#DIV/0!</v>
      </c>
      <c r="S438" s="34">
        <f>F438*K438</f>
        <v>0</v>
      </c>
      <c r="T438" s="32">
        <f>L438*F438</f>
        <v>0</v>
      </c>
      <c r="U438" s="32">
        <f>M438*F438</f>
        <v>0</v>
      </c>
      <c r="V438" s="36" t="e">
        <f>(U438*4)/N438</f>
        <v>#DIV/0!</v>
      </c>
      <c r="W438" s="33" t="e">
        <f>U438/E438</f>
        <v>#DIV/0!</v>
      </c>
      <c r="X438" s="16">
        <f>IF($D$3="Calories",N438,"")</f>
        <v>0</v>
      </c>
      <c r="Y438" s="16">
        <f>IF($F$3="Grams",O438,IF($F$3="% Calories",P438,""))</f>
        <v>0</v>
      </c>
      <c r="Z438" s="16" t="str">
        <f>IF($G$3="Grams",K438,"")</f>
        <v/>
      </c>
      <c r="AA438" s="16">
        <f>IF($H$3="Grams",Q438,IF($H$3="% Calories",R438,""))</f>
        <v>0</v>
      </c>
      <c r="AB438" s="16" t="str">
        <f>IF($I$3="Milligrams",T438,"")</f>
        <v/>
      </c>
      <c r="AC438" s="16">
        <f>IF($E$3="Grams",U438, IF($E$3="% Calories", V438, IF($E$3="% Weight",W438, "")))</f>
        <v>0</v>
      </c>
      <c r="AD438" s="29">
        <v>1</v>
      </c>
    </row>
    <row r="439" spans="1:30">
      <c r="A439" s="21" t="str">
        <f>IF(AND((AC439&lt;=$E$4),(AB439&lt;=$I$4),(AA439&lt;=$H$4),(Z439&lt;=$G$4),(Y439&lt;=$F$4),(X439&lt;=$D$4)),"Compliant","Non-Compliant")</f>
        <v>Compliant</v>
      </c>
      <c r="B439" s="41"/>
      <c r="C439" s="41"/>
      <c r="D439" s="42"/>
      <c r="E439" s="43"/>
      <c r="F439" s="22"/>
      <c r="G439" s="43"/>
      <c r="H439" s="43"/>
      <c r="I439" s="43"/>
      <c r="J439" s="43"/>
      <c r="K439" s="43"/>
      <c r="L439" s="43"/>
      <c r="M439" s="43"/>
      <c r="N439" s="23">
        <f>F439*G439</f>
        <v>0</v>
      </c>
      <c r="O439" s="23">
        <f>F439*H439</f>
        <v>0</v>
      </c>
      <c r="P439" s="24" t="e">
        <f>(I439*F439)/N439</f>
        <v>#DIV/0!</v>
      </c>
      <c r="Q439" s="25">
        <f>F439*J439</f>
        <v>0</v>
      </c>
      <c r="R439" s="26" t="e">
        <f>(Q439*9)/N439</f>
        <v>#DIV/0!</v>
      </c>
      <c r="S439" s="25">
        <f>F439*K439</f>
        <v>0</v>
      </c>
      <c r="T439" s="23">
        <f>L439*F439</f>
        <v>0</v>
      </c>
      <c r="U439" s="23">
        <f>M439*F439</f>
        <v>0</v>
      </c>
      <c r="V439" s="27" t="e">
        <f>(U439*4)/N439</f>
        <v>#DIV/0!</v>
      </c>
      <c r="W439" s="24" t="e">
        <f>U439/E439</f>
        <v>#DIV/0!</v>
      </c>
      <c r="X439" s="16">
        <f>IF($D$3="Calories",N439,"")</f>
        <v>0</v>
      </c>
      <c r="Y439" s="16">
        <f>IF($F$3="Grams",O439,IF($F$3="% Calories",P439,""))</f>
        <v>0</v>
      </c>
      <c r="Z439" s="16" t="str">
        <f>IF($G$3="Grams",K439,"")</f>
        <v/>
      </c>
      <c r="AA439" s="16">
        <f>IF($H$3="Grams",Q439,IF($H$3="% Calories",R439,""))</f>
        <v>0</v>
      </c>
      <c r="AB439" s="16" t="str">
        <f>IF($I$3="Milligrams",T439,"")</f>
        <v/>
      </c>
      <c r="AC439" s="16">
        <f>IF($E$3="Grams",U439, IF($E$3="% Calories", V439, IF($E$3="% Weight",W439, "")))</f>
        <v>0</v>
      </c>
      <c r="AD439" s="29">
        <v>1</v>
      </c>
    </row>
    <row r="440" spans="1:30">
      <c r="A440" s="30" t="str">
        <f>IF(AND((AC440&lt;=$E$4),(AB440&lt;=$I$4),(AA440&lt;=$H$4),(Z440&lt;=$G$4),(Y440&lt;=$F$4),(X440&lt;=$D$4)),"Compliant","Non-Compliant")</f>
        <v>Compliant</v>
      </c>
      <c r="B440" s="38"/>
      <c r="C440" s="38"/>
      <c r="D440" s="39"/>
      <c r="E440" s="40"/>
      <c r="F440" s="31"/>
      <c r="G440" s="40"/>
      <c r="H440" s="40"/>
      <c r="I440" s="40"/>
      <c r="J440" s="40"/>
      <c r="K440" s="40"/>
      <c r="L440" s="40"/>
      <c r="M440" s="40"/>
      <c r="N440" s="32">
        <f>F440*G440</f>
        <v>0</v>
      </c>
      <c r="O440" s="32">
        <f>F440*H440</f>
        <v>0</v>
      </c>
      <c r="P440" s="33" t="e">
        <f>(I440*F440)/N440</f>
        <v>#DIV/0!</v>
      </c>
      <c r="Q440" s="34">
        <f>F440*J440</f>
        <v>0</v>
      </c>
      <c r="R440" s="35" t="e">
        <f>(Q440*9)/N440</f>
        <v>#DIV/0!</v>
      </c>
      <c r="S440" s="34">
        <f>F440*K440</f>
        <v>0</v>
      </c>
      <c r="T440" s="32">
        <f>L440*F440</f>
        <v>0</v>
      </c>
      <c r="U440" s="32">
        <f>M440*F440</f>
        <v>0</v>
      </c>
      <c r="V440" s="36" t="e">
        <f>(U440*4)/N440</f>
        <v>#DIV/0!</v>
      </c>
      <c r="W440" s="33" t="e">
        <f>U440/E440</f>
        <v>#DIV/0!</v>
      </c>
      <c r="X440" s="16">
        <f>IF($D$3="Calories",N440,"")</f>
        <v>0</v>
      </c>
      <c r="Y440" s="16">
        <f>IF($F$3="Grams",O440,IF($F$3="% Calories",P440,""))</f>
        <v>0</v>
      </c>
      <c r="Z440" s="16" t="str">
        <f>IF($G$3="Grams",K440,"")</f>
        <v/>
      </c>
      <c r="AA440" s="16">
        <f>IF($H$3="Grams",Q440,IF($H$3="% Calories",R440,""))</f>
        <v>0</v>
      </c>
      <c r="AB440" s="16" t="str">
        <f>IF($I$3="Milligrams",T440,"")</f>
        <v/>
      </c>
      <c r="AC440" s="16">
        <f>IF($E$3="Grams",U440, IF($E$3="% Calories", V440, IF($E$3="% Weight",W440, "")))</f>
        <v>0</v>
      </c>
      <c r="AD440" s="29">
        <v>1</v>
      </c>
    </row>
    <row r="441" spans="1:30">
      <c r="A441" s="21" t="str">
        <f>IF(AND((AC441&lt;=$E$4),(AB441&lt;=$I$4),(AA441&lt;=$H$4),(Z441&lt;=$G$4),(Y441&lt;=$F$4),(X441&lt;=$D$4)),"Compliant","Non-Compliant")</f>
        <v>Compliant</v>
      </c>
      <c r="B441" s="41"/>
      <c r="C441" s="41"/>
      <c r="D441" s="42"/>
      <c r="E441" s="43"/>
      <c r="F441" s="22"/>
      <c r="G441" s="43"/>
      <c r="H441" s="43"/>
      <c r="I441" s="43"/>
      <c r="J441" s="43"/>
      <c r="K441" s="43"/>
      <c r="L441" s="43"/>
      <c r="M441" s="43"/>
      <c r="N441" s="23">
        <f>F441*G441</f>
        <v>0</v>
      </c>
      <c r="O441" s="23">
        <f>F441*H441</f>
        <v>0</v>
      </c>
      <c r="P441" s="24" t="e">
        <f>(I441*F441)/N441</f>
        <v>#DIV/0!</v>
      </c>
      <c r="Q441" s="25">
        <f>F441*J441</f>
        <v>0</v>
      </c>
      <c r="R441" s="26" t="e">
        <f>(Q441*9)/N441</f>
        <v>#DIV/0!</v>
      </c>
      <c r="S441" s="25">
        <f>F441*K441</f>
        <v>0</v>
      </c>
      <c r="T441" s="23">
        <f>L441*F441</f>
        <v>0</v>
      </c>
      <c r="U441" s="23">
        <f>M441*F441</f>
        <v>0</v>
      </c>
      <c r="V441" s="27" t="e">
        <f>(U441*4)/N441</f>
        <v>#DIV/0!</v>
      </c>
      <c r="W441" s="24" t="e">
        <f>U441/E441</f>
        <v>#DIV/0!</v>
      </c>
      <c r="X441" s="16">
        <f>IF($D$3="Calories",N441,"")</f>
        <v>0</v>
      </c>
      <c r="Y441" s="16">
        <f>IF($F$3="Grams",O441,IF($F$3="% Calories",P441,""))</f>
        <v>0</v>
      </c>
      <c r="Z441" s="16" t="str">
        <f>IF($G$3="Grams",K441,"")</f>
        <v/>
      </c>
      <c r="AA441" s="16">
        <f>IF($H$3="Grams",Q441,IF($H$3="% Calories",R441,""))</f>
        <v>0</v>
      </c>
      <c r="AB441" s="16" t="str">
        <f>IF($I$3="Milligrams",T441,"")</f>
        <v/>
      </c>
      <c r="AC441" s="16">
        <f>IF($E$3="Grams",U441, IF($E$3="% Calories", V441, IF($E$3="% Weight",W441, "")))</f>
        <v>0</v>
      </c>
      <c r="AD441" s="29">
        <v>1</v>
      </c>
    </row>
    <row r="442" spans="1:30">
      <c r="A442" s="30" t="str">
        <f>IF(AND((AC442&lt;=$E$4),(AB442&lt;=$I$4),(AA442&lt;=$H$4),(Z442&lt;=$G$4),(Y442&lt;=$F$4),(X442&lt;=$D$4)),"Compliant","Non-Compliant")</f>
        <v>Compliant</v>
      </c>
      <c r="B442" s="38"/>
      <c r="C442" s="38"/>
      <c r="D442" s="39"/>
      <c r="E442" s="40"/>
      <c r="F442" s="31"/>
      <c r="G442" s="40"/>
      <c r="H442" s="40"/>
      <c r="I442" s="40"/>
      <c r="J442" s="40"/>
      <c r="K442" s="40"/>
      <c r="L442" s="40"/>
      <c r="M442" s="40"/>
      <c r="N442" s="32">
        <f>F442*G442</f>
        <v>0</v>
      </c>
      <c r="O442" s="32">
        <f>F442*H442</f>
        <v>0</v>
      </c>
      <c r="P442" s="33" t="e">
        <f>(I442*F442)/N442</f>
        <v>#DIV/0!</v>
      </c>
      <c r="Q442" s="34">
        <f>F442*J442</f>
        <v>0</v>
      </c>
      <c r="R442" s="35" t="e">
        <f>(Q442*9)/N442</f>
        <v>#DIV/0!</v>
      </c>
      <c r="S442" s="34">
        <f>F442*K442</f>
        <v>0</v>
      </c>
      <c r="T442" s="32">
        <f>L442*F442</f>
        <v>0</v>
      </c>
      <c r="U442" s="32">
        <f>M442*F442</f>
        <v>0</v>
      </c>
      <c r="V442" s="36" t="e">
        <f>(U442*4)/N442</f>
        <v>#DIV/0!</v>
      </c>
      <c r="W442" s="33" t="e">
        <f>U442/E442</f>
        <v>#DIV/0!</v>
      </c>
      <c r="X442" s="16">
        <f>IF($D$3="Calories",N442,"")</f>
        <v>0</v>
      </c>
      <c r="Y442" s="16">
        <f>IF($F$3="Grams",O442,IF($F$3="% Calories",P442,""))</f>
        <v>0</v>
      </c>
      <c r="Z442" s="16" t="str">
        <f>IF($G$3="Grams",K442,"")</f>
        <v/>
      </c>
      <c r="AA442" s="16">
        <f>IF($H$3="Grams",Q442,IF($H$3="% Calories",R442,""))</f>
        <v>0</v>
      </c>
      <c r="AB442" s="16" t="str">
        <f>IF($I$3="Milligrams",T442,"")</f>
        <v/>
      </c>
      <c r="AC442" s="16">
        <f>IF($E$3="Grams",U442, IF($E$3="% Calories", V442, IF($E$3="% Weight",W442, "")))</f>
        <v>0</v>
      </c>
      <c r="AD442" s="29">
        <v>1</v>
      </c>
    </row>
    <row r="443" spans="1:30">
      <c r="A443" s="21" t="str">
        <f>IF(AND((AC443&lt;=$E$4),(AB443&lt;=$I$4),(AA443&lt;=$H$4),(Z443&lt;=$G$4),(Y443&lt;=$F$4),(X443&lt;=$D$4)),"Compliant","Non-Compliant")</f>
        <v>Compliant</v>
      </c>
      <c r="B443" s="41"/>
      <c r="C443" s="41"/>
      <c r="D443" s="42"/>
      <c r="E443" s="43"/>
      <c r="F443" s="22"/>
      <c r="G443" s="43"/>
      <c r="H443" s="43"/>
      <c r="I443" s="43"/>
      <c r="J443" s="43"/>
      <c r="K443" s="43"/>
      <c r="L443" s="43"/>
      <c r="M443" s="43"/>
      <c r="N443" s="23">
        <f>F443*G443</f>
        <v>0</v>
      </c>
      <c r="O443" s="23">
        <f>F443*H443</f>
        <v>0</v>
      </c>
      <c r="P443" s="24" t="e">
        <f>(I443*F443)/N443</f>
        <v>#DIV/0!</v>
      </c>
      <c r="Q443" s="25">
        <f>F443*J443</f>
        <v>0</v>
      </c>
      <c r="R443" s="26" t="e">
        <f>(Q443*9)/N443</f>
        <v>#DIV/0!</v>
      </c>
      <c r="S443" s="25">
        <f>F443*K443</f>
        <v>0</v>
      </c>
      <c r="T443" s="23">
        <f>L443*F443</f>
        <v>0</v>
      </c>
      <c r="U443" s="23">
        <f>M443*F443</f>
        <v>0</v>
      </c>
      <c r="V443" s="27" t="e">
        <f>(U443*4)/N443</f>
        <v>#DIV/0!</v>
      </c>
      <c r="W443" s="24" t="e">
        <f>U443/E443</f>
        <v>#DIV/0!</v>
      </c>
      <c r="X443" s="16">
        <f>IF($D$3="Calories",N443,"")</f>
        <v>0</v>
      </c>
      <c r="Y443" s="16">
        <f>IF($F$3="Grams",O443,IF($F$3="% Calories",P443,""))</f>
        <v>0</v>
      </c>
      <c r="Z443" s="16" t="str">
        <f>IF($G$3="Grams",K443,"")</f>
        <v/>
      </c>
      <c r="AA443" s="16">
        <f>IF($H$3="Grams",Q443,IF($H$3="% Calories",R443,""))</f>
        <v>0</v>
      </c>
      <c r="AB443" s="16" t="str">
        <f>IF($I$3="Milligrams",T443,"")</f>
        <v/>
      </c>
      <c r="AC443" s="16">
        <f>IF($E$3="Grams",U443, IF($E$3="% Calories", V443, IF($E$3="% Weight",W443, "")))</f>
        <v>0</v>
      </c>
      <c r="AD443" s="29">
        <v>1</v>
      </c>
    </row>
    <row r="444" spans="1:30">
      <c r="A444" s="30" t="str">
        <f>IF(AND((AC444&lt;=$E$4),(AB444&lt;=$I$4),(AA444&lt;=$H$4),(Z444&lt;=$G$4),(Y444&lt;=$F$4),(X444&lt;=$D$4)),"Compliant","Non-Compliant")</f>
        <v>Compliant</v>
      </c>
      <c r="B444" s="38"/>
      <c r="C444" s="38"/>
      <c r="D444" s="39"/>
      <c r="E444" s="40"/>
      <c r="F444" s="31"/>
      <c r="G444" s="40"/>
      <c r="H444" s="40"/>
      <c r="I444" s="40"/>
      <c r="J444" s="40"/>
      <c r="K444" s="40"/>
      <c r="L444" s="40"/>
      <c r="M444" s="40"/>
      <c r="N444" s="32">
        <f>F444*G444</f>
        <v>0</v>
      </c>
      <c r="O444" s="32">
        <f>F444*H444</f>
        <v>0</v>
      </c>
      <c r="P444" s="33" t="e">
        <f>(I444*F444)/N444</f>
        <v>#DIV/0!</v>
      </c>
      <c r="Q444" s="34">
        <f>F444*J444</f>
        <v>0</v>
      </c>
      <c r="R444" s="35" t="e">
        <f>(Q444*9)/N444</f>
        <v>#DIV/0!</v>
      </c>
      <c r="S444" s="34">
        <f>F444*K444</f>
        <v>0</v>
      </c>
      <c r="T444" s="32">
        <f>L444*F444</f>
        <v>0</v>
      </c>
      <c r="U444" s="32">
        <f>M444*F444</f>
        <v>0</v>
      </c>
      <c r="V444" s="36" t="e">
        <f>(U444*4)/N444</f>
        <v>#DIV/0!</v>
      </c>
      <c r="W444" s="33" t="e">
        <f>U444/E444</f>
        <v>#DIV/0!</v>
      </c>
      <c r="X444" s="16">
        <f>IF($D$3="Calories",N444,"")</f>
        <v>0</v>
      </c>
      <c r="Y444" s="16">
        <f>IF($F$3="Grams",O444,IF($F$3="% Calories",P444,""))</f>
        <v>0</v>
      </c>
      <c r="Z444" s="16" t="str">
        <f>IF($G$3="Grams",K444,"")</f>
        <v/>
      </c>
      <c r="AA444" s="16">
        <f>IF($H$3="Grams",Q444,IF($H$3="% Calories",R444,""))</f>
        <v>0</v>
      </c>
      <c r="AB444" s="16" t="str">
        <f>IF($I$3="Milligrams",T444,"")</f>
        <v/>
      </c>
      <c r="AC444" s="16">
        <f>IF($E$3="Grams",U444, IF($E$3="% Calories", V444, IF($E$3="% Weight",W444, "")))</f>
        <v>0</v>
      </c>
      <c r="AD444" s="29">
        <v>1</v>
      </c>
    </row>
    <row r="445" spans="1:30">
      <c r="A445" s="21" t="str">
        <f>IF(AND((AC445&lt;=$E$4),(AB445&lt;=$I$4),(AA445&lt;=$H$4),(Z445&lt;=$G$4),(Y445&lt;=$F$4),(X445&lt;=$D$4)),"Compliant","Non-Compliant")</f>
        <v>Compliant</v>
      </c>
      <c r="B445" s="41"/>
      <c r="C445" s="41"/>
      <c r="D445" s="42"/>
      <c r="E445" s="43"/>
      <c r="F445" s="22"/>
      <c r="G445" s="43"/>
      <c r="H445" s="43"/>
      <c r="I445" s="43"/>
      <c r="J445" s="43"/>
      <c r="K445" s="43"/>
      <c r="L445" s="43"/>
      <c r="M445" s="43"/>
      <c r="N445" s="23">
        <f>F445*G445</f>
        <v>0</v>
      </c>
      <c r="O445" s="23">
        <f>F445*H445</f>
        <v>0</v>
      </c>
      <c r="P445" s="24" t="e">
        <f>(I445*F445)/N445</f>
        <v>#DIV/0!</v>
      </c>
      <c r="Q445" s="25">
        <f>F445*J445</f>
        <v>0</v>
      </c>
      <c r="R445" s="26" t="e">
        <f>(Q445*9)/N445</f>
        <v>#DIV/0!</v>
      </c>
      <c r="S445" s="25">
        <f>F445*K445</f>
        <v>0</v>
      </c>
      <c r="T445" s="23">
        <f>L445*F445</f>
        <v>0</v>
      </c>
      <c r="U445" s="23">
        <f>M445*F445</f>
        <v>0</v>
      </c>
      <c r="V445" s="27" t="e">
        <f>(U445*4)/N445</f>
        <v>#DIV/0!</v>
      </c>
      <c r="W445" s="24" t="e">
        <f>U445/E445</f>
        <v>#DIV/0!</v>
      </c>
      <c r="X445" s="16">
        <f>IF($D$3="Calories",N445,"")</f>
        <v>0</v>
      </c>
      <c r="Y445" s="16">
        <f>IF($F$3="Grams",O445,IF($F$3="% Calories",P445,""))</f>
        <v>0</v>
      </c>
      <c r="Z445" s="16" t="str">
        <f>IF($G$3="Grams",K445,"")</f>
        <v/>
      </c>
      <c r="AA445" s="16">
        <f>IF($H$3="Grams",Q445,IF($H$3="% Calories",R445,""))</f>
        <v>0</v>
      </c>
      <c r="AB445" s="16" t="str">
        <f>IF($I$3="Milligrams",T445,"")</f>
        <v/>
      </c>
      <c r="AC445" s="16">
        <f>IF($E$3="Grams",U445, IF($E$3="% Calories", V445, IF($E$3="% Weight",W445, "")))</f>
        <v>0</v>
      </c>
      <c r="AD445" s="29">
        <v>1</v>
      </c>
    </row>
    <row r="446" spans="1:30">
      <c r="A446" s="30" t="str">
        <f>IF(AND((AC446&lt;=$E$4),(AB446&lt;=$I$4),(AA446&lt;=$H$4),(Z446&lt;=$G$4),(Y446&lt;=$F$4),(X446&lt;=$D$4)),"Compliant","Non-Compliant")</f>
        <v>Compliant</v>
      </c>
      <c r="B446" s="38"/>
      <c r="C446" s="38"/>
      <c r="D446" s="39"/>
      <c r="E446" s="40"/>
      <c r="F446" s="31"/>
      <c r="G446" s="40"/>
      <c r="H446" s="40"/>
      <c r="I446" s="40"/>
      <c r="J446" s="40"/>
      <c r="K446" s="40"/>
      <c r="L446" s="40"/>
      <c r="M446" s="40"/>
      <c r="N446" s="32">
        <f>F446*G446</f>
        <v>0</v>
      </c>
      <c r="O446" s="32">
        <f>F446*H446</f>
        <v>0</v>
      </c>
      <c r="P446" s="33" t="e">
        <f>(I446*F446)/N446</f>
        <v>#DIV/0!</v>
      </c>
      <c r="Q446" s="34">
        <f>F446*J446</f>
        <v>0</v>
      </c>
      <c r="R446" s="35" t="e">
        <f>(Q446*9)/N446</f>
        <v>#DIV/0!</v>
      </c>
      <c r="S446" s="34">
        <f>F446*K446</f>
        <v>0</v>
      </c>
      <c r="T446" s="32">
        <f>L446*F446</f>
        <v>0</v>
      </c>
      <c r="U446" s="32">
        <f>M446*F446</f>
        <v>0</v>
      </c>
      <c r="V446" s="36" t="e">
        <f>(U446*4)/N446</f>
        <v>#DIV/0!</v>
      </c>
      <c r="W446" s="33" t="e">
        <f>U446/E446</f>
        <v>#DIV/0!</v>
      </c>
      <c r="X446" s="16">
        <f>IF($D$3="Calories",N446,"")</f>
        <v>0</v>
      </c>
      <c r="Y446" s="16">
        <f>IF($F$3="Grams",O446,IF($F$3="% Calories",P446,""))</f>
        <v>0</v>
      </c>
      <c r="Z446" s="16" t="str">
        <f>IF($G$3="Grams",K446,"")</f>
        <v/>
      </c>
      <c r="AA446" s="16">
        <f>IF($H$3="Grams",Q446,IF($H$3="% Calories",R446,""))</f>
        <v>0</v>
      </c>
      <c r="AB446" s="16" t="str">
        <f>IF($I$3="Milligrams",T446,"")</f>
        <v/>
      </c>
      <c r="AC446" s="16">
        <f>IF($E$3="Grams",U446, IF($E$3="% Calories", V446, IF($E$3="% Weight",W446, "")))</f>
        <v>0</v>
      </c>
      <c r="AD446" s="29">
        <v>1</v>
      </c>
    </row>
    <row r="447" spans="1:30">
      <c r="A447" s="21" t="str">
        <f>IF(AND((AC447&lt;=$E$4),(AB447&lt;=$I$4),(AA447&lt;=$H$4),(Z447&lt;=$G$4),(Y447&lt;=$F$4),(X447&lt;=$D$4)),"Compliant","Non-Compliant")</f>
        <v>Compliant</v>
      </c>
      <c r="B447" s="41"/>
      <c r="C447" s="41"/>
      <c r="D447" s="42"/>
      <c r="E447" s="43"/>
      <c r="F447" s="22"/>
      <c r="G447" s="43"/>
      <c r="H447" s="43"/>
      <c r="I447" s="43"/>
      <c r="J447" s="43"/>
      <c r="K447" s="43"/>
      <c r="L447" s="43"/>
      <c r="M447" s="43"/>
      <c r="N447" s="23">
        <f>F447*G447</f>
        <v>0</v>
      </c>
      <c r="O447" s="23">
        <f>F447*H447</f>
        <v>0</v>
      </c>
      <c r="P447" s="24" t="e">
        <f>(I447*F447)/N447</f>
        <v>#DIV/0!</v>
      </c>
      <c r="Q447" s="25">
        <f>F447*J447</f>
        <v>0</v>
      </c>
      <c r="R447" s="26" t="e">
        <f>(Q447*9)/N447</f>
        <v>#DIV/0!</v>
      </c>
      <c r="S447" s="25">
        <f>F447*K447</f>
        <v>0</v>
      </c>
      <c r="T447" s="23">
        <f>L447*F447</f>
        <v>0</v>
      </c>
      <c r="U447" s="23">
        <f>M447*F447</f>
        <v>0</v>
      </c>
      <c r="V447" s="27" t="e">
        <f>(U447*4)/N447</f>
        <v>#DIV/0!</v>
      </c>
      <c r="W447" s="24" t="e">
        <f>U447/E447</f>
        <v>#DIV/0!</v>
      </c>
      <c r="X447" s="16">
        <f>IF($D$3="Calories",N447,"")</f>
        <v>0</v>
      </c>
      <c r="Y447" s="16">
        <f>IF($F$3="Grams",O447,IF($F$3="% Calories",P447,""))</f>
        <v>0</v>
      </c>
      <c r="Z447" s="16" t="str">
        <f>IF($G$3="Grams",K447,"")</f>
        <v/>
      </c>
      <c r="AA447" s="16">
        <f>IF($H$3="Grams",Q447,IF($H$3="% Calories",R447,""))</f>
        <v>0</v>
      </c>
      <c r="AB447" s="16" t="str">
        <f>IF($I$3="Milligrams",T447,"")</f>
        <v/>
      </c>
      <c r="AC447" s="16">
        <f>IF($E$3="Grams",U447, IF($E$3="% Calories", V447, IF($E$3="% Weight",W447, "")))</f>
        <v>0</v>
      </c>
      <c r="AD447" s="29">
        <v>1</v>
      </c>
    </row>
    <row r="448" spans="1:30">
      <c r="A448" s="30" t="str">
        <f>IF(AND((AC448&lt;=$E$4),(AB448&lt;=$I$4),(AA448&lt;=$H$4),(Z448&lt;=$G$4),(Y448&lt;=$F$4),(X448&lt;=$D$4)),"Compliant","Non-Compliant")</f>
        <v>Compliant</v>
      </c>
      <c r="B448" s="38"/>
      <c r="C448" s="38"/>
      <c r="D448" s="39"/>
      <c r="E448" s="40"/>
      <c r="F448" s="31"/>
      <c r="G448" s="40"/>
      <c r="H448" s="40"/>
      <c r="I448" s="40"/>
      <c r="J448" s="40"/>
      <c r="K448" s="40"/>
      <c r="L448" s="40"/>
      <c r="M448" s="40"/>
      <c r="N448" s="32">
        <f>F448*G448</f>
        <v>0</v>
      </c>
      <c r="O448" s="32">
        <f>F448*H448</f>
        <v>0</v>
      </c>
      <c r="P448" s="33" t="e">
        <f>(I448*F448)/N448</f>
        <v>#DIV/0!</v>
      </c>
      <c r="Q448" s="34">
        <f>F448*J448</f>
        <v>0</v>
      </c>
      <c r="R448" s="35" t="e">
        <f>(Q448*9)/N448</f>
        <v>#DIV/0!</v>
      </c>
      <c r="S448" s="34">
        <f>F448*K448</f>
        <v>0</v>
      </c>
      <c r="T448" s="32">
        <f>L448*F448</f>
        <v>0</v>
      </c>
      <c r="U448" s="32">
        <f>M448*F448</f>
        <v>0</v>
      </c>
      <c r="V448" s="36" t="e">
        <f>(U448*4)/N448</f>
        <v>#DIV/0!</v>
      </c>
      <c r="W448" s="33" t="e">
        <f>U448/E448</f>
        <v>#DIV/0!</v>
      </c>
      <c r="X448" s="16">
        <f>IF($D$3="Calories",N448,"")</f>
        <v>0</v>
      </c>
      <c r="Y448" s="16">
        <f>IF($F$3="Grams",O448,IF($F$3="% Calories",P448,""))</f>
        <v>0</v>
      </c>
      <c r="Z448" s="16" t="str">
        <f>IF($G$3="Grams",K448,"")</f>
        <v/>
      </c>
      <c r="AA448" s="16">
        <f>IF($H$3="Grams",Q448,IF($H$3="% Calories",R448,""))</f>
        <v>0</v>
      </c>
      <c r="AB448" s="16" t="str">
        <f>IF($I$3="Milligrams",T448,"")</f>
        <v/>
      </c>
      <c r="AC448" s="16">
        <f>IF($E$3="Grams",U448, IF($E$3="% Calories", V448, IF($E$3="% Weight",W448, "")))</f>
        <v>0</v>
      </c>
      <c r="AD448" s="29">
        <v>1</v>
      </c>
    </row>
    <row r="449" spans="1:30">
      <c r="A449" s="21" t="str">
        <f>IF(AND((AC449&lt;=$E$4),(AB449&lt;=$I$4),(AA449&lt;=$H$4),(Z449&lt;=$G$4),(Y449&lt;=$F$4),(X449&lt;=$D$4)),"Compliant","Non-Compliant")</f>
        <v>Compliant</v>
      </c>
      <c r="B449" s="41"/>
      <c r="C449" s="41"/>
      <c r="D449" s="42"/>
      <c r="E449" s="43"/>
      <c r="F449" s="22"/>
      <c r="G449" s="43"/>
      <c r="H449" s="43"/>
      <c r="I449" s="43"/>
      <c r="J449" s="43"/>
      <c r="K449" s="43"/>
      <c r="L449" s="43"/>
      <c r="M449" s="43"/>
      <c r="N449" s="23">
        <f>F449*G449</f>
        <v>0</v>
      </c>
      <c r="O449" s="23">
        <f>F449*H449</f>
        <v>0</v>
      </c>
      <c r="P449" s="24" t="e">
        <f>(I449*F449)/N449</f>
        <v>#DIV/0!</v>
      </c>
      <c r="Q449" s="25">
        <f>F449*J449</f>
        <v>0</v>
      </c>
      <c r="R449" s="26" t="e">
        <f>(Q449*9)/N449</f>
        <v>#DIV/0!</v>
      </c>
      <c r="S449" s="25">
        <f>F449*K449</f>
        <v>0</v>
      </c>
      <c r="T449" s="23">
        <f>L449*F449</f>
        <v>0</v>
      </c>
      <c r="U449" s="23">
        <f>M449*F449</f>
        <v>0</v>
      </c>
      <c r="V449" s="27" t="e">
        <f>(U449*4)/N449</f>
        <v>#DIV/0!</v>
      </c>
      <c r="W449" s="24" t="e">
        <f>U449/E449</f>
        <v>#DIV/0!</v>
      </c>
      <c r="X449" s="16">
        <f>IF($D$3="Calories",N449,"")</f>
        <v>0</v>
      </c>
      <c r="Y449" s="16">
        <f>IF($F$3="Grams",O449,IF($F$3="% Calories",P449,""))</f>
        <v>0</v>
      </c>
      <c r="Z449" s="16" t="str">
        <f>IF($G$3="Grams",K449,"")</f>
        <v/>
      </c>
      <c r="AA449" s="16">
        <f>IF($H$3="Grams",Q449,IF($H$3="% Calories",R449,""))</f>
        <v>0</v>
      </c>
      <c r="AB449" s="16" t="str">
        <f>IF($I$3="Milligrams",T449,"")</f>
        <v/>
      </c>
      <c r="AC449" s="16">
        <f>IF($E$3="Grams",U449, IF($E$3="% Calories", V449, IF($E$3="% Weight",W449, "")))</f>
        <v>0</v>
      </c>
      <c r="AD449" s="29">
        <v>1</v>
      </c>
    </row>
    <row r="450" spans="1:30">
      <c r="A450" s="30" t="str">
        <f>IF(AND((AC450&lt;=$E$4),(AB450&lt;=$I$4),(AA450&lt;=$H$4),(Z450&lt;=$G$4),(Y450&lt;=$F$4),(X450&lt;=$D$4)),"Compliant","Non-Compliant")</f>
        <v>Compliant</v>
      </c>
      <c r="B450" s="38"/>
      <c r="C450" s="38"/>
      <c r="D450" s="39"/>
      <c r="E450" s="40"/>
      <c r="F450" s="31"/>
      <c r="G450" s="40"/>
      <c r="H450" s="40"/>
      <c r="I450" s="40"/>
      <c r="J450" s="40"/>
      <c r="K450" s="40"/>
      <c r="L450" s="40"/>
      <c r="M450" s="40"/>
      <c r="N450" s="32">
        <f>F450*G450</f>
        <v>0</v>
      </c>
      <c r="O450" s="32">
        <f>F450*H450</f>
        <v>0</v>
      </c>
      <c r="P450" s="33" t="e">
        <f>(I450*F450)/N450</f>
        <v>#DIV/0!</v>
      </c>
      <c r="Q450" s="34">
        <f>F450*J450</f>
        <v>0</v>
      </c>
      <c r="R450" s="35" t="e">
        <f>(Q450*9)/N450</f>
        <v>#DIV/0!</v>
      </c>
      <c r="S450" s="34">
        <f>F450*K450</f>
        <v>0</v>
      </c>
      <c r="T450" s="32">
        <f>L450*F450</f>
        <v>0</v>
      </c>
      <c r="U450" s="32">
        <f>M450*F450</f>
        <v>0</v>
      </c>
      <c r="V450" s="36" t="e">
        <f>(U450*4)/N450</f>
        <v>#DIV/0!</v>
      </c>
      <c r="W450" s="33" t="e">
        <f>U450/E450</f>
        <v>#DIV/0!</v>
      </c>
      <c r="X450" s="16">
        <f>IF($D$3="Calories",N450,"")</f>
        <v>0</v>
      </c>
      <c r="Y450" s="16">
        <f>IF($F$3="Grams",O450,IF($F$3="% Calories",P450,""))</f>
        <v>0</v>
      </c>
      <c r="Z450" s="16" t="str">
        <f>IF($G$3="Grams",K450,"")</f>
        <v/>
      </c>
      <c r="AA450" s="16">
        <f>IF($H$3="Grams",Q450,IF($H$3="% Calories",R450,""))</f>
        <v>0</v>
      </c>
      <c r="AB450" s="16" t="str">
        <f>IF($I$3="Milligrams",T450,"")</f>
        <v/>
      </c>
      <c r="AC450" s="16">
        <f>IF($E$3="Grams",U450, IF($E$3="% Calories", V450, IF($E$3="% Weight",W450, "")))</f>
        <v>0</v>
      </c>
      <c r="AD450" s="29">
        <v>1</v>
      </c>
    </row>
    <row r="451" spans="1:30">
      <c r="A451" s="21" t="str">
        <f>IF(AND((AC451&lt;=$E$4),(AB451&lt;=$I$4),(AA451&lt;=$H$4),(Z451&lt;=$G$4),(Y451&lt;=$F$4),(X451&lt;=$D$4)),"Compliant","Non-Compliant")</f>
        <v>Compliant</v>
      </c>
      <c r="B451" s="41"/>
      <c r="C451" s="41"/>
      <c r="D451" s="42"/>
      <c r="E451" s="43"/>
      <c r="F451" s="22"/>
      <c r="G451" s="43"/>
      <c r="H451" s="43"/>
      <c r="I451" s="43"/>
      <c r="J451" s="43"/>
      <c r="K451" s="43"/>
      <c r="L451" s="43"/>
      <c r="M451" s="43"/>
      <c r="N451" s="23">
        <f>F451*G451</f>
        <v>0</v>
      </c>
      <c r="O451" s="23">
        <f>F451*H451</f>
        <v>0</v>
      </c>
      <c r="P451" s="24" t="e">
        <f>(I451*F451)/N451</f>
        <v>#DIV/0!</v>
      </c>
      <c r="Q451" s="25">
        <f>F451*J451</f>
        <v>0</v>
      </c>
      <c r="R451" s="26" t="e">
        <f>(Q451*9)/N451</f>
        <v>#DIV/0!</v>
      </c>
      <c r="S451" s="25">
        <f>F451*K451</f>
        <v>0</v>
      </c>
      <c r="T451" s="23">
        <f>L451*F451</f>
        <v>0</v>
      </c>
      <c r="U451" s="23">
        <f>M451*F451</f>
        <v>0</v>
      </c>
      <c r="V451" s="27" t="e">
        <f>(U451*4)/N451</f>
        <v>#DIV/0!</v>
      </c>
      <c r="W451" s="24" t="e">
        <f>U451/E451</f>
        <v>#DIV/0!</v>
      </c>
      <c r="X451" s="16">
        <f>IF($D$3="Calories",N451,"")</f>
        <v>0</v>
      </c>
      <c r="Y451" s="16">
        <f>IF($F$3="Grams",O451,IF($F$3="% Calories",P451,""))</f>
        <v>0</v>
      </c>
      <c r="Z451" s="16" t="str">
        <f>IF($G$3="Grams",K451,"")</f>
        <v/>
      </c>
      <c r="AA451" s="16">
        <f>IF($H$3="Grams",Q451,IF($H$3="% Calories",R451,""))</f>
        <v>0</v>
      </c>
      <c r="AB451" s="16" t="str">
        <f>IF($I$3="Milligrams",T451,"")</f>
        <v/>
      </c>
      <c r="AC451" s="16">
        <f>IF($E$3="Grams",U451, IF($E$3="% Calories", V451, IF($E$3="% Weight",W451, "")))</f>
        <v>0</v>
      </c>
      <c r="AD451" s="29">
        <v>1</v>
      </c>
    </row>
    <row r="452" spans="1:30">
      <c r="A452" s="30" t="str">
        <f>IF(AND((AC452&lt;=$E$4),(AB452&lt;=$I$4),(AA452&lt;=$H$4),(Z452&lt;=$G$4),(Y452&lt;=$F$4),(X452&lt;=$D$4)),"Compliant","Non-Compliant")</f>
        <v>Compliant</v>
      </c>
      <c r="B452" s="38"/>
      <c r="C452" s="38"/>
      <c r="D452" s="39"/>
      <c r="E452" s="40"/>
      <c r="F452" s="31"/>
      <c r="G452" s="40"/>
      <c r="H452" s="40"/>
      <c r="I452" s="40"/>
      <c r="J452" s="40"/>
      <c r="K452" s="40"/>
      <c r="L452" s="40"/>
      <c r="M452" s="40"/>
      <c r="N452" s="32">
        <f>F452*G452</f>
        <v>0</v>
      </c>
      <c r="O452" s="32">
        <f>F452*H452</f>
        <v>0</v>
      </c>
      <c r="P452" s="33" t="e">
        <f>(I452*F452)/N452</f>
        <v>#DIV/0!</v>
      </c>
      <c r="Q452" s="34">
        <f>F452*J452</f>
        <v>0</v>
      </c>
      <c r="R452" s="35" t="e">
        <f>(Q452*9)/N452</f>
        <v>#DIV/0!</v>
      </c>
      <c r="S452" s="34">
        <f>F452*K452</f>
        <v>0</v>
      </c>
      <c r="T452" s="32">
        <f>L452*F452</f>
        <v>0</v>
      </c>
      <c r="U452" s="32">
        <f>M452*F452</f>
        <v>0</v>
      </c>
      <c r="V452" s="36" t="e">
        <f>(U452*4)/N452</f>
        <v>#DIV/0!</v>
      </c>
      <c r="W452" s="33" t="e">
        <f>U452/E452</f>
        <v>#DIV/0!</v>
      </c>
      <c r="X452" s="16">
        <f>IF($D$3="Calories",N452,"")</f>
        <v>0</v>
      </c>
      <c r="Y452" s="16">
        <f>IF($F$3="Grams",O452,IF($F$3="% Calories",P452,""))</f>
        <v>0</v>
      </c>
      <c r="Z452" s="16" t="str">
        <f>IF($G$3="Grams",K452,"")</f>
        <v/>
      </c>
      <c r="AA452" s="16">
        <f>IF($H$3="Grams",Q452,IF($H$3="% Calories",R452,""))</f>
        <v>0</v>
      </c>
      <c r="AB452" s="16" t="str">
        <f>IF($I$3="Milligrams",T452,"")</f>
        <v/>
      </c>
      <c r="AC452" s="16">
        <f>IF($E$3="Grams",U452, IF($E$3="% Calories", V452, IF($E$3="% Weight",W452, "")))</f>
        <v>0</v>
      </c>
      <c r="AD452" s="29">
        <v>1</v>
      </c>
    </row>
    <row r="453" spans="1:30">
      <c r="A453" s="21" t="str">
        <f>IF(AND((AC453&lt;=$E$4),(AB453&lt;=$I$4),(AA453&lt;=$H$4),(Z453&lt;=$G$4),(Y453&lt;=$F$4),(X453&lt;=$D$4)),"Compliant","Non-Compliant")</f>
        <v>Compliant</v>
      </c>
      <c r="B453" s="41"/>
      <c r="C453" s="41"/>
      <c r="D453" s="42"/>
      <c r="E453" s="43"/>
      <c r="F453" s="22"/>
      <c r="G453" s="43"/>
      <c r="H453" s="43"/>
      <c r="I453" s="43"/>
      <c r="J453" s="43"/>
      <c r="K453" s="43"/>
      <c r="L453" s="43"/>
      <c r="M453" s="43"/>
      <c r="N453" s="23">
        <f>F453*G453</f>
        <v>0</v>
      </c>
      <c r="O453" s="23">
        <f>F453*H453</f>
        <v>0</v>
      </c>
      <c r="P453" s="24" t="e">
        <f>(I453*F453)/N453</f>
        <v>#DIV/0!</v>
      </c>
      <c r="Q453" s="25">
        <f>F453*J453</f>
        <v>0</v>
      </c>
      <c r="R453" s="26" t="e">
        <f>(Q453*9)/N453</f>
        <v>#DIV/0!</v>
      </c>
      <c r="S453" s="25">
        <f>F453*K453</f>
        <v>0</v>
      </c>
      <c r="T453" s="23">
        <f>L453*F453</f>
        <v>0</v>
      </c>
      <c r="U453" s="23">
        <f>M453*F453</f>
        <v>0</v>
      </c>
      <c r="V453" s="27" t="e">
        <f>(U453*4)/N453</f>
        <v>#DIV/0!</v>
      </c>
      <c r="W453" s="24" t="e">
        <f>U453/E453</f>
        <v>#DIV/0!</v>
      </c>
      <c r="X453" s="16">
        <f>IF($D$3="Calories",N453,"")</f>
        <v>0</v>
      </c>
      <c r="Y453" s="16">
        <f>IF($F$3="Grams",O453,IF($F$3="% Calories",P453,""))</f>
        <v>0</v>
      </c>
      <c r="Z453" s="16" t="str">
        <f>IF($G$3="Grams",K453,"")</f>
        <v/>
      </c>
      <c r="AA453" s="16">
        <f>IF($H$3="Grams",Q453,IF($H$3="% Calories",R453,""))</f>
        <v>0</v>
      </c>
      <c r="AB453" s="16" t="str">
        <f>IF($I$3="Milligrams",T453,"")</f>
        <v/>
      </c>
      <c r="AC453" s="16">
        <f>IF($E$3="Grams",U453, IF($E$3="% Calories", V453, IF($E$3="% Weight",W453, "")))</f>
        <v>0</v>
      </c>
      <c r="AD453" s="29">
        <v>1</v>
      </c>
    </row>
    <row r="454" spans="1:30">
      <c r="A454" s="30" t="str">
        <f>IF(AND((AC454&lt;=$E$4),(AB454&lt;=$I$4),(AA454&lt;=$H$4),(Z454&lt;=$G$4),(Y454&lt;=$F$4),(X454&lt;=$D$4)),"Compliant","Non-Compliant")</f>
        <v>Compliant</v>
      </c>
      <c r="B454" s="38"/>
      <c r="C454" s="38"/>
      <c r="D454" s="39"/>
      <c r="E454" s="40"/>
      <c r="F454" s="31"/>
      <c r="G454" s="40"/>
      <c r="H454" s="40"/>
      <c r="I454" s="40"/>
      <c r="J454" s="40"/>
      <c r="K454" s="40"/>
      <c r="L454" s="40"/>
      <c r="M454" s="40"/>
      <c r="N454" s="32">
        <f>F454*G454</f>
        <v>0</v>
      </c>
      <c r="O454" s="32">
        <f>F454*H454</f>
        <v>0</v>
      </c>
      <c r="P454" s="33" t="e">
        <f>(I454*F454)/N454</f>
        <v>#DIV/0!</v>
      </c>
      <c r="Q454" s="34">
        <f>F454*J454</f>
        <v>0</v>
      </c>
      <c r="R454" s="35" t="e">
        <f>(Q454*9)/N454</f>
        <v>#DIV/0!</v>
      </c>
      <c r="S454" s="34">
        <f>F454*K454</f>
        <v>0</v>
      </c>
      <c r="T454" s="32">
        <f>L454*F454</f>
        <v>0</v>
      </c>
      <c r="U454" s="32">
        <f>M454*F454</f>
        <v>0</v>
      </c>
      <c r="V454" s="36" t="e">
        <f>(U454*4)/N454</f>
        <v>#DIV/0!</v>
      </c>
      <c r="W454" s="33" t="e">
        <f>U454/E454</f>
        <v>#DIV/0!</v>
      </c>
      <c r="X454" s="16">
        <f>IF($D$3="Calories",N454,"")</f>
        <v>0</v>
      </c>
      <c r="Y454" s="16">
        <f>IF($F$3="Grams",O454,IF($F$3="% Calories",P454,""))</f>
        <v>0</v>
      </c>
      <c r="Z454" s="16" t="str">
        <f>IF($G$3="Grams",K454,"")</f>
        <v/>
      </c>
      <c r="AA454" s="16">
        <f>IF($H$3="Grams",Q454,IF($H$3="% Calories",R454,""))</f>
        <v>0</v>
      </c>
      <c r="AB454" s="16" t="str">
        <f>IF($I$3="Milligrams",T454,"")</f>
        <v/>
      </c>
      <c r="AC454" s="16">
        <f>IF($E$3="Grams",U454, IF($E$3="% Calories", V454, IF($E$3="% Weight",W454, "")))</f>
        <v>0</v>
      </c>
      <c r="AD454" s="29">
        <v>1</v>
      </c>
    </row>
    <row r="455" spans="1:30">
      <c r="A455" s="21" t="str">
        <f>IF(AND((AC455&lt;=$E$4),(AB455&lt;=$I$4),(AA455&lt;=$H$4),(Z455&lt;=$G$4),(Y455&lt;=$F$4),(X455&lt;=$D$4)),"Compliant","Non-Compliant")</f>
        <v>Compliant</v>
      </c>
      <c r="B455" s="41"/>
      <c r="C455" s="41"/>
      <c r="D455" s="42"/>
      <c r="E455" s="43"/>
      <c r="F455" s="22"/>
      <c r="G455" s="43"/>
      <c r="H455" s="43"/>
      <c r="I455" s="43"/>
      <c r="J455" s="43"/>
      <c r="K455" s="43"/>
      <c r="L455" s="43"/>
      <c r="M455" s="43"/>
      <c r="N455" s="23">
        <f>F455*G455</f>
        <v>0</v>
      </c>
      <c r="O455" s="23">
        <f>F455*H455</f>
        <v>0</v>
      </c>
      <c r="P455" s="24" t="e">
        <f>(I455*F455)/N455</f>
        <v>#DIV/0!</v>
      </c>
      <c r="Q455" s="25">
        <f>F455*J455</f>
        <v>0</v>
      </c>
      <c r="R455" s="26" t="e">
        <f>(Q455*9)/N455</f>
        <v>#DIV/0!</v>
      </c>
      <c r="S455" s="25">
        <f>F455*K455</f>
        <v>0</v>
      </c>
      <c r="T455" s="23">
        <f>L455*F455</f>
        <v>0</v>
      </c>
      <c r="U455" s="23">
        <f>M455*F455</f>
        <v>0</v>
      </c>
      <c r="V455" s="27" t="e">
        <f>(U455*4)/N455</f>
        <v>#DIV/0!</v>
      </c>
      <c r="W455" s="24" t="e">
        <f>U455/E455</f>
        <v>#DIV/0!</v>
      </c>
      <c r="X455" s="16">
        <f>IF($D$3="Calories",N455,"")</f>
        <v>0</v>
      </c>
      <c r="Y455" s="16">
        <f>IF($F$3="Grams",O455,IF($F$3="% Calories",P455,""))</f>
        <v>0</v>
      </c>
      <c r="Z455" s="16" t="str">
        <f>IF($G$3="Grams",K455,"")</f>
        <v/>
      </c>
      <c r="AA455" s="16">
        <f>IF($H$3="Grams",Q455,IF($H$3="% Calories",R455,""))</f>
        <v>0</v>
      </c>
      <c r="AB455" s="16" t="str">
        <f>IF($I$3="Milligrams",T455,"")</f>
        <v/>
      </c>
      <c r="AC455" s="16">
        <f>IF($E$3="Grams",U455, IF($E$3="% Calories", V455, IF($E$3="% Weight",W455, "")))</f>
        <v>0</v>
      </c>
      <c r="AD455" s="29">
        <v>1</v>
      </c>
    </row>
    <row r="456" spans="1:30">
      <c r="A456" s="30" t="str">
        <f>IF(AND((AC456&lt;=$E$4),(AB456&lt;=$I$4),(AA456&lt;=$H$4),(Z456&lt;=$G$4),(Y456&lt;=$F$4),(X456&lt;=$D$4)),"Compliant","Non-Compliant")</f>
        <v>Compliant</v>
      </c>
      <c r="B456" s="38"/>
      <c r="C456" s="38"/>
      <c r="D456" s="39"/>
      <c r="E456" s="40"/>
      <c r="F456" s="31"/>
      <c r="G456" s="40"/>
      <c r="H456" s="40"/>
      <c r="I456" s="40"/>
      <c r="J456" s="40"/>
      <c r="K456" s="40"/>
      <c r="L456" s="40"/>
      <c r="M456" s="40"/>
      <c r="N456" s="32">
        <f>F456*G456</f>
        <v>0</v>
      </c>
      <c r="O456" s="32">
        <f>F456*H456</f>
        <v>0</v>
      </c>
      <c r="P456" s="33" t="e">
        <f>(I456*F456)/N456</f>
        <v>#DIV/0!</v>
      </c>
      <c r="Q456" s="34">
        <f>F456*J456</f>
        <v>0</v>
      </c>
      <c r="R456" s="35" t="e">
        <f>(Q456*9)/N456</f>
        <v>#DIV/0!</v>
      </c>
      <c r="S456" s="34">
        <f>F456*K456</f>
        <v>0</v>
      </c>
      <c r="T456" s="32">
        <f>L456*F456</f>
        <v>0</v>
      </c>
      <c r="U456" s="32">
        <f>M456*F456</f>
        <v>0</v>
      </c>
      <c r="V456" s="36" t="e">
        <f>(U456*4)/N456</f>
        <v>#DIV/0!</v>
      </c>
      <c r="W456" s="33" t="e">
        <f>U456/E456</f>
        <v>#DIV/0!</v>
      </c>
      <c r="X456" s="16">
        <f>IF($D$3="Calories",N456,"")</f>
        <v>0</v>
      </c>
      <c r="Y456" s="16">
        <f>IF($F$3="Grams",O456,IF($F$3="% Calories",P456,""))</f>
        <v>0</v>
      </c>
      <c r="Z456" s="16" t="str">
        <f>IF($G$3="Grams",K456,"")</f>
        <v/>
      </c>
      <c r="AA456" s="16">
        <f>IF($H$3="Grams",Q456,IF($H$3="% Calories",R456,""))</f>
        <v>0</v>
      </c>
      <c r="AB456" s="16" t="str">
        <f>IF($I$3="Milligrams",T456,"")</f>
        <v/>
      </c>
      <c r="AC456" s="16">
        <f>IF($E$3="Grams",U456, IF($E$3="% Calories", V456, IF($E$3="% Weight",W456, "")))</f>
        <v>0</v>
      </c>
      <c r="AD456" s="29">
        <v>1</v>
      </c>
    </row>
    <row r="457" spans="1:30">
      <c r="A457" s="21" t="str">
        <f>IF(AND((AC457&lt;=$E$4),(AB457&lt;=$I$4),(AA457&lt;=$H$4),(Z457&lt;=$G$4),(Y457&lt;=$F$4),(X457&lt;=$D$4)),"Compliant","Non-Compliant")</f>
        <v>Compliant</v>
      </c>
      <c r="B457" s="41"/>
      <c r="C457" s="41"/>
      <c r="D457" s="42"/>
      <c r="E457" s="43"/>
      <c r="F457" s="22"/>
      <c r="G457" s="43"/>
      <c r="H457" s="43"/>
      <c r="I457" s="43"/>
      <c r="J457" s="43"/>
      <c r="K457" s="43"/>
      <c r="L457" s="43"/>
      <c r="M457" s="43"/>
      <c r="N457" s="23">
        <f>F457*G457</f>
        <v>0</v>
      </c>
      <c r="O457" s="23">
        <f>F457*H457</f>
        <v>0</v>
      </c>
      <c r="P457" s="24" t="e">
        <f>(I457*F457)/N457</f>
        <v>#DIV/0!</v>
      </c>
      <c r="Q457" s="25">
        <f>F457*J457</f>
        <v>0</v>
      </c>
      <c r="R457" s="26" t="e">
        <f>(Q457*9)/N457</f>
        <v>#DIV/0!</v>
      </c>
      <c r="S457" s="25">
        <f>F457*K457</f>
        <v>0</v>
      </c>
      <c r="T457" s="23">
        <f>L457*F457</f>
        <v>0</v>
      </c>
      <c r="U457" s="23">
        <f>M457*F457</f>
        <v>0</v>
      </c>
      <c r="V457" s="27" t="e">
        <f>(U457*4)/N457</f>
        <v>#DIV/0!</v>
      </c>
      <c r="W457" s="24" t="e">
        <f>U457/E457</f>
        <v>#DIV/0!</v>
      </c>
      <c r="X457" s="16">
        <f>IF($D$3="Calories",N457,"")</f>
        <v>0</v>
      </c>
      <c r="Y457" s="16">
        <f>IF($F$3="Grams",O457,IF($F$3="% Calories",P457,""))</f>
        <v>0</v>
      </c>
      <c r="Z457" s="16" t="str">
        <f>IF($G$3="Grams",K457,"")</f>
        <v/>
      </c>
      <c r="AA457" s="16">
        <f>IF($H$3="Grams",Q457,IF($H$3="% Calories",R457,""))</f>
        <v>0</v>
      </c>
      <c r="AB457" s="16" t="str">
        <f>IF($I$3="Milligrams",T457,"")</f>
        <v/>
      </c>
      <c r="AC457" s="16">
        <f>IF($E$3="Grams",U457, IF($E$3="% Calories", V457, IF($E$3="% Weight",W457, "")))</f>
        <v>0</v>
      </c>
      <c r="AD457" s="29">
        <v>1</v>
      </c>
    </row>
    <row r="458" spans="1:30">
      <c r="A458" s="30" t="str">
        <f>IF(AND((AC458&lt;=$E$4),(AB458&lt;=$I$4),(AA458&lt;=$H$4),(Z458&lt;=$G$4),(Y458&lt;=$F$4),(X458&lt;=$D$4)),"Compliant","Non-Compliant")</f>
        <v>Compliant</v>
      </c>
      <c r="B458" s="38"/>
      <c r="C458" s="38"/>
      <c r="D458" s="39"/>
      <c r="E458" s="40"/>
      <c r="F458" s="31"/>
      <c r="G458" s="40"/>
      <c r="H458" s="40"/>
      <c r="I458" s="40"/>
      <c r="J458" s="40"/>
      <c r="K458" s="40"/>
      <c r="L458" s="40"/>
      <c r="M458" s="40"/>
      <c r="N458" s="32">
        <f>F458*G458</f>
        <v>0</v>
      </c>
      <c r="O458" s="32">
        <f>F458*H458</f>
        <v>0</v>
      </c>
      <c r="P458" s="33" t="e">
        <f>(I458*F458)/N458</f>
        <v>#DIV/0!</v>
      </c>
      <c r="Q458" s="34">
        <f>F458*J458</f>
        <v>0</v>
      </c>
      <c r="R458" s="35" t="e">
        <f>(Q458*9)/N458</f>
        <v>#DIV/0!</v>
      </c>
      <c r="S458" s="34">
        <f>F458*K458</f>
        <v>0</v>
      </c>
      <c r="T458" s="32">
        <f>L458*F458</f>
        <v>0</v>
      </c>
      <c r="U458" s="32">
        <f>M458*F458</f>
        <v>0</v>
      </c>
      <c r="V458" s="36" t="e">
        <f>(U458*4)/N458</f>
        <v>#DIV/0!</v>
      </c>
      <c r="W458" s="33" t="e">
        <f>U458/E458</f>
        <v>#DIV/0!</v>
      </c>
      <c r="X458" s="16">
        <f>IF($D$3="Calories",N458,"")</f>
        <v>0</v>
      </c>
      <c r="Y458" s="16">
        <f>IF($F$3="Grams",O458,IF($F$3="% Calories",P458,""))</f>
        <v>0</v>
      </c>
      <c r="Z458" s="16" t="str">
        <f>IF($G$3="Grams",K458,"")</f>
        <v/>
      </c>
      <c r="AA458" s="16">
        <f>IF($H$3="Grams",Q458,IF($H$3="% Calories",R458,""))</f>
        <v>0</v>
      </c>
      <c r="AB458" s="16" t="str">
        <f>IF($I$3="Milligrams",T458,"")</f>
        <v/>
      </c>
      <c r="AC458" s="16">
        <f>IF($E$3="Grams",U458, IF($E$3="% Calories", V458, IF($E$3="% Weight",W458, "")))</f>
        <v>0</v>
      </c>
      <c r="AD458" s="29">
        <v>1</v>
      </c>
    </row>
    <row r="459" spans="1:30">
      <c r="A459" s="21" t="str">
        <f>IF(AND((AC459&lt;=$E$4),(AB459&lt;=$I$4),(AA459&lt;=$H$4),(Z459&lt;=$G$4),(Y459&lt;=$F$4),(X459&lt;=$D$4)),"Compliant","Non-Compliant")</f>
        <v>Compliant</v>
      </c>
      <c r="B459" s="41"/>
      <c r="C459" s="41"/>
      <c r="D459" s="42"/>
      <c r="E459" s="43"/>
      <c r="F459" s="22"/>
      <c r="G459" s="43"/>
      <c r="H459" s="43"/>
      <c r="I459" s="43"/>
      <c r="J459" s="43"/>
      <c r="K459" s="43"/>
      <c r="L459" s="43"/>
      <c r="M459" s="43"/>
      <c r="N459" s="23">
        <f>F459*G459</f>
        <v>0</v>
      </c>
      <c r="O459" s="23">
        <f>F459*H459</f>
        <v>0</v>
      </c>
      <c r="P459" s="24" t="e">
        <f>(I459*F459)/N459</f>
        <v>#DIV/0!</v>
      </c>
      <c r="Q459" s="25">
        <f>F459*J459</f>
        <v>0</v>
      </c>
      <c r="R459" s="26" t="e">
        <f>(Q459*9)/N459</f>
        <v>#DIV/0!</v>
      </c>
      <c r="S459" s="25">
        <f>F459*K459</f>
        <v>0</v>
      </c>
      <c r="T459" s="23">
        <f>L459*F459</f>
        <v>0</v>
      </c>
      <c r="U459" s="23">
        <f>M459*F459</f>
        <v>0</v>
      </c>
      <c r="V459" s="27" t="e">
        <f>(U459*4)/N459</f>
        <v>#DIV/0!</v>
      </c>
      <c r="W459" s="24" t="e">
        <f>U459/E459</f>
        <v>#DIV/0!</v>
      </c>
      <c r="X459" s="16">
        <f>IF($D$3="Calories",N459,"")</f>
        <v>0</v>
      </c>
      <c r="Y459" s="16">
        <f>IF($F$3="Grams",O459,IF($F$3="% Calories",P459,""))</f>
        <v>0</v>
      </c>
      <c r="Z459" s="16" t="str">
        <f>IF($G$3="Grams",K459,"")</f>
        <v/>
      </c>
      <c r="AA459" s="16">
        <f>IF($H$3="Grams",Q459,IF($H$3="% Calories",R459,""))</f>
        <v>0</v>
      </c>
      <c r="AB459" s="16" t="str">
        <f>IF($I$3="Milligrams",T459,"")</f>
        <v/>
      </c>
      <c r="AC459" s="16">
        <f>IF($E$3="Grams",U459, IF($E$3="% Calories", V459, IF($E$3="% Weight",W459, "")))</f>
        <v>0</v>
      </c>
      <c r="AD459" s="29">
        <v>1</v>
      </c>
    </row>
    <row r="460" spans="1:30">
      <c r="A460" s="30" t="str">
        <f>IF(AND((AC460&lt;=$E$4),(AB460&lt;=$I$4),(AA460&lt;=$H$4),(Z460&lt;=$G$4),(Y460&lt;=$F$4),(X460&lt;=$D$4)),"Compliant","Non-Compliant")</f>
        <v>Compliant</v>
      </c>
      <c r="B460" s="38"/>
      <c r="C460" s="38"/>
      <c r="D460" s="39"/>
      <c r="E460" s="40"/>
      <c r="F460" s="31"/>
      <c r="G460" s="40"/>
      <c r="H460" s="40"/>
      <c r="I460" s="40"/>
      <c r="J460" s="40"/>
      <c r="K460" s="40"/>
      <c r="L460" s="40"/>
      <c r="M460" s="40"/>
      <c r="N460" s="32">
        <f>F460*G460</f>
        <v>0</v>
      </c>
      <c r="O460" s="32">
        <f>F460*H460</f>
        <v>0</v>
      </c>
      <c r="P460" s="33" t="e">
        <f>(I460*F460)/N460</f>
        <v>#DIV/0!</v>
      </c>
      <c r="Q460" s="34">
        <f>F460*J460</f>
        <v>0</v>
      </c>
      <c r="R460" s="35" t="e">
        <f>(Q460*9)/N460</f>
        <v>#DIV/0!</v>
      </c>
      <c r="S460" s="34">
        <f>F460*K460</f>
        <v>0</v>
      </c>
      <c r="T460" s="32">
        <f>L460*F460</f>
        <v>0</v>
      </c>
      <c r="U460" s="32">
        <f>M460*F460</f>
        <v>0</v>
      </c>
      <c r="V460" s="36" t="e">
        <f>(U460*4)/N460</f>
        <v>#DIV/0!</v>
      </c>
      <c r="W460" s="33" t="e">
        <f>U460/E460</f>
        <v>#DIV/0!</v>
      </c>
      <c r="X460" s="16">
        <f>IF($D$3="Calories",N460,"")</f>
        <v>0</v>
      </c>
      <c r="Y460" s="16">
        <f>IF($F$3="Grams",O460,IF($F$3="% Calories",P460,""))</f>
        <v>0</v>
      </c>
      <c r="Z460" s="16" t="str">
        <f>IF($G$3="Grams",K460,"")</f>
        <v/>
      </c>
      <c r="AA460" s="16">
        <f>IF($H$3="Grams",Q460,IF($H$3="% Calories",R460,""))</f>
        <v>0</v>
      </c>
      <c r="AB460" s="16" t="str">
        <f>IF($I$3="Milligrams",T460,"")</f>
        <v/>
      </c>
      <c r="AC460" s="16">
        <f>IF($E$3="Grams",U460, IF($E$3="% Calories", V460, IF($E$3="% Weight",W460, "")))</f>
        <v>0</v>
      </c>
      <c r="AD460" s="29">
        <v>1</v>
      </c>
    </row>
    <row r="461" spans="1:30">
      <c r="A461" s="21" t="str">
        <f>IF(AND((AC461&lt;=$E$4),(AB461&lt;=$I$4),(AA461&lt;=$H$4),(Z461&lt;=$G$4),(Y461&lt;=$F$4),(X461&lt;=$D$4)),"Compliant","Non-Compliant")</f>
        <v>Compliant</v>
      </c>
      <c r="B461" s="41"/>
      <c r="C461" s="41"/>
      <c r="D461" s="42"/>
      <c r="E461" s="43"/>
      <c r="F461" s="22"/>
      <c r="G461" s="43"/>
      <c r="H461" s="43"/>
      <c r="I461" s="43"/>
      <c r="J461" s="43"/>
      <c r="K461" s="43"/>
      <c r="L461" s="43"/>
      <c r="M461" s="43"/>
      <c r="N461" s="23">
        <f>F461*G461</f>
        <v>0</v>
      </c>
      <c r="O461" s="23">
        <f>F461*H461</f>
        <v>0</v>
      </c>
      <c r="P461" s="24" t="e">
        <f>(I461*F461)/N461</f>
        <v>#DIV/0!</v>
      </c>
      <c r="Q461" s="25">
        <f>F461*J461</f>
        <v>0</v>
      </c>
      <c r="R461" s="26" t="e">
        <f>(Q461*9)/N461</f>
        <v>#DIV/0!</v>
      </c>
      <c r="S461" s="25">
        <f>F461*K461</f>
        <v>0</v>
      </c>
      <c r="T461" s="23">
        <f>L461*F461</f>
        <v>0</v>
      </c>
      <c r="U461" s="23">
        <f>M461*F461</f>
        <v>0</v>
      </c>
      <c r="V461" s="27" t="e">
        <f>(U461*4)/N461</f>
        <v>#DIV/0!</v>
      </c>
      <c r="W461" s="24" t="e">
        <f>U461/E461</f>
        <v>#DIV/0!</v>
      </c>
      <c r="X461" s="16">
        <f>IF($D$3="Calories",N461,"")</f>
        <v>0</v>
      </c>
      <c r="Y461" s="16">
        <f>IF($F$3="Grams",O461,IF($F$3="% Calories",P461,""))</f>
        <v>0</v>
      </c>
      <c r="Z461" s="16" t="str">
        <f>IF($G$3="Grams",K461,"")</f>
        <v/>
      </c>
      <c r="AA461" s="16">
        <f>IF($H$3="Grams",Q461,IF($H$3="% Calories",R461,""))</f>
        <v>0</v>
      </c>
      <c r="AB461" s="16" t="str">
        <f>IF($I$3="Milligrams",T461,"")</f>
        <v/>
      </c>
      <c r="AC461" s="16">
        <f>IF($E$3="Grams",U461, IF($E$3="% Calories", V461, IF($E$3="% Weight",W461, "")))</f>
        <v>0</v>
      </c>
      <c r="AD461" s="29">
        <v>1</v>
      </c>
    </row>
    <row r="462" spans="1:30">
      <c r="A462" s="30" t="str">
        <f>IF(AND((AC462&lt;=$E$4),(AB462&lt;=$I$4),(AA462&lt;=$H$4),(Z462&lt;=$G$4),(Y462&lt;=$F$4),(X462&lt;=$D$4)),"Compliant","Non-Compliant")</f>
        <v>Compliant</v>
      </c>
      <c r="B462" s="38"/>
      <c r="C462" s="38"/>
      <c r="D462" s="39"/>
      <c r="E462" s="40"/>
      <c r="F462" s="31"/>
      <c r="G462" s="40"/>
      <c r="H462" s="40"/>
      <c r="I462" s="40"/>
      <c r="J462" s="40"/>
      <c r="K462" s="40"/>
      <c r="L462" s="40"/>
      <c r="M462" s="40"/>
      <c r="N462" s="32">
        <f>F462*G462</f>
        <v>0</v>
      </c>
      <c r="O462" s="32">
        <f>F462*H462</f>
        <v>0</v>
      </c>
      <c r="P462" s="33" t="e">
        <f>(I462*F462)/N462</f>
        <v>#DIV/0!</v>
      </c>
      <c r="Q462" s="34">
        <f>F462*J462</f>
        <v>0</v>
      </c>
      <c r="R462" s="35" t="e">
        <f>(Q462*9)/N462</f>
        <v>#DIV/0!</v>
      </c>
      <c r="S462" s="34">
        <f>F462*K462</f>
        <v>0</v>
      </c>
      <c r="T462" s="32">
        <f>L462*F462</f>
        <v>0</v>
      </c>
      <c r="U462" s="32">
        <f>M462*F462</f>
        <v>0</v>
      </c>
      <c r="V462" s="36" t="e">
        <f>(U462*4)/N462</f>
        <v>#DIV/0!</v>
      </c>
      <c r="W462" s="33" t="e">
        <f>U462/E462</f>
        <v>#DIV/0!</v>
      </c>
      <c r="X462" s="16">
        <f>IF($D$3="Calories",N462,"")</f>
        <v>0</v>
      </c>
      <c r="Y462" s="16">
        <f>IF($F$3="Grams",O462,IF($F$3="% Calories",P462,""))</f>
        <v>0</v>
      </c>
      <c r="Z462" s="16" t="str">
        <f>IF($G$3="Grams",K462,"")</f>
        <v/>
      </c>
      <c r="AA462" s="16">
        <f>IF($H$3="Grams",Q462,IF($H$3="% Calories",R462,""))</f>
        <v>0</v>
      </c>
      <c r="AB462" s="16" t="str">
        <f>IF($I$3="Milligrams",T462,"")</f>
        <v/>
      </c>
      <c r="AC462" s="16">
        <f>IF($E$3="Grams",U462, IF($E$3="% Calories", V462, IF($E$3="% Weight",W462, "")))</f>
        <v>0</v>
      </c>
      <c r="AD462" s="29">
        <v>1</v>
      </c>
    </row>
    <row r="463" spans="1:30">
      <c r="A463" s="21" t="str">
        <f>IF(AND((AC463&lt;=$E$4),(AB463&lt;=$I$4),(AA463&lt;=$H$4),(Z463&lt;=$G$4),(Y463&lt;=$F$4),(X463&lt;=$D$4)),"Compliant","Non-Compliant")</f>
        <v>Compliant</v>
      </c>
      <c r="B463" s="41"/>
      <c r="C463" s="41"/>
      <c r="D463" s="42"/>
      <c r="E463" s="43"/>
      <c r="F463" s="22"/>
      <c r="G463" s="43"/>
      <c r="H463" s="43"/>
      <c r="I463" s="43"/>
      <c r="J463" s="43"/>
      <c r="K463" s="43"/>
      <c r="L463" s="43"/>
      <c r="M463" s="43"/>
      <c r="N463" s="23">
        <f>F463*G463</f>
        <v>0</v>
      </c>
      <c r="O463" s="23">
        <f>F463*H463</f>
        <v>0</v>
      </c>
      <c r="P463" s="24" t="e">
        <f>(I463*F463)/N463</f>
        <v>#DIV/0!</v>
      </c>
      <c r="Q463" s="25">
        <f>F463*J463</f>
        <v>0</v>
      </c>
      <c r="R463" s="26" t="e">
        <f>(Q463*9)/N463</f>
        <v>#DIV/0!</v>
      </c>
      <c r="S463" s="25">
        <f>F463*K463</f>
        <v>0</v>
      </c>
      <c r="T463" s="23">
        <f>L463*F463</f>
        <v>0</v>
      </c>
      <c r="U463" s="23">
        <f>M463*F463</f>
        <v>0</v>
      </c>
      <c r="V463" s="27" t="e">
        <f>(U463*4)/N463</f>
        <v>#DIV/0!</v>
      </c>
      <c r="W463" s="24" t="e">
        <f>U463/E463</f>
        <v>#DIV/0!</v>
      </c>
      <c r="X463" s="16">
        <f>IF($D$3="Calories",N463,"")</f>
        <v>0</v>
      </c>
      <c r="Y463" s="16">
        <f>IF($F$3="Grams",O463,IF($F$3="% Calories",P463,""))</f>
        <v>0</v>
      </c>
      <c r="Z463" s="16" t="str">
        <f>IF($G$3="Grams",K463,"")</f>
        <v/>
      </c>
      <c r="AA463" s="16">
        <f>IF($H$3="Grams",Q463,IF($H$3="% Calories",R463,""))</f>
        <v>0</v>
      </c>
      <c r="AB463" s="16" t="str">
        <f>IF($I$3="Milligrams",T463,"")</f>
        <v/>
      </c>
      <c r="AC463" s="16">
        <f>IF($E$3="Grams",U463, IF($E$3="% Calories", V463, IF($E$3="% Weight",W463, "")))</f>
        <v>0</v>
      </c>
      <c r="AD463" s="29">
        <v>1</v>
      </c>
    </row>
    <row r="464" spans="1:30">
      <c r="A464" s="30" t="str">
        <f>IF(AND((AC464&lt;=$E$4),(AB464&lt;=$I$4),(AA464&lt;=$H$4),(Z464&lt;=$G$4),(Y464&lt;=$F$4),(X464&lt;=$D$4)),"Compliant","Non-Compliant")</f>
        <v>Compliant</v>
      </c>
      <c r="B464" s="38"/>
      <c r="C464" s="38"/>
      <c r="D464" s="39"/>
      <c r="E464" s="40"/>
      <c r="F464" s="31"/>
      <c r="G464" s="40"/>
      <c r="H464" s="40"/>
      <c r="I464" s="40"/>
      <c r="J464" s="40"/>
      <c r="K464" s="40"/>
      <c r="L464" s="40"/>
      <c r="M464" s="40"/>
      <c r="N464" s="32">
        <f>F464*G464</f>
        <v>0</v>
      </c>
      <c r="O464" s="32">
        <f>F464*H464</f>
        <v>0</v>
      </c>
      <c r="P464" s="33" t="e">
        <f>(I464*F464)/N464</f>
        <v>#DIV/0!</v>
      </c>
      <c r="Q464" s="34">
        <f>F464*J464</f>
        <v>0</v>
      </c>
      <c r="R464" s="35" t="e">
        <f>(Q464*9)/N464</f>
        <v>#DIV/0!</v>
      </c>
      <c r="S464" s="34">
        <f>F464*K464</f>
        <v>0</v>
      </c>
      <c r="T464" s="32">
        <f>L464*F464</f>
        <v>0</v>
      </c>
      <c r="U464" s="32">
        <f>M464*F464</f>
        <v>0</v>
      </c>
      <c r="V464" s="36" t="e">
        <f>(U464*4)/N464</f>
        <v>#DIV/0!</v>
      </c>
      <c r="W464" s="33" t="e">
        <f>U464/E464</f>
        <v>#DIV/0!</v>
      </c>
      <c r="X464" s="16">
        <f>IF($D$3="Calories",N464,"")</f>
        <v>0</v>
      </c>
      <c r="Y464" s="16">
        <f>IF($F$3="Grams",O464,IF($F$3="% Calories",P464,""))</f>
        <v>0</v>
      </c>
      <c r="Z464" s="16" t="str">
        <f>IF($G$3="Grams",K464,"")</f>
        <v/>
      </c>
      <c r="AA464" s="16">
        <f>IF($H$3="Grams",Q464,IF($H$3="% Calories",R464,""))</f>
        <v>0</v>
      </c>
      <c r="AB464" s="16" t="str">
        <f>IF($I$3="Milligrams",T464,"")</f>
        <v/>
      </c>
      <c r="AC464" s="16">
        <f>IF($E$3="Grams",U464, IF($E$3="% Calories", V464, IF($E$3="% Weight",W464, "")))</f>
        <v>0</v>
      </c>
      <c r="AD464" s="29">
        <v>1</v>
      </c>
    </row>
    <row r="465" spans="1:30">
      <c r="A465" s="21" t="str">
        <f>IF(AND((AC465&lt;=$E$4),(AB465&lt;=$I$4),(AA465&lt;=$H$4),(Z465&lt;=$G$4),(Y465&lt;=$F$4),(X465&lt;=$D$4)),"Compliant","Non-Compliant")</f>
        <v>Compliant</v>
      </c>
      <c r="B465" s="41"/>
      <c r="C465" s="41"/>
      <c r="D465" s="42"/>
      <c r="E465" s="43"/>
      <c r="F465" s="22"/>
      <c r="G465" s="43"/>
      <c r="H465" s="43"/>
      <c r="I465" s="43"/>
      <c r="J465" s="43"/>
      <c r="K465" s="43"/>
      <c r="L465" s="43"/>
      <c r="M465" s="43"/>
      <c r="N465" s="23">
        <f>F465*G465</f>
        <v>0</v>
      </c>
      <c r="O465" s="23">
        <f>F465*H465</f>
        <v>0</v>
      </c>
      <c r="P465" s="24" t="e">
        <f>(I465*F465)/N465</f>
        <v>#DIV/0!</v>
      </c>
      <c r="Q465" s="25">
        <f>F465*J465</f>
        <v>0</v>
      </c>
      <c r="R465" s="26" t="e">
        <f>(Q465*9)/N465</f>
        <v>#DIV/0!</v>
      </c>
      <c r="S465" s="25">
        <f>F465*K465</f>
        <v>0</v>
      </c>
      <c r="T465" s="23">
        <f>L465*F465</f>
        <v>0</v>
      </c>
      <c r="U465" s="23">
        <f>M465*F465</f>
        <v>0</v>
      </c>
      <c r="V465" s="27" t="e">
        <f>(U465*4)/N465</f>
        <v>#DIV/0!</v>
      </c>
      <c r="W465" s="24" t="e">
        <f>U465/E465</f>
        <v>#DIV/0!</v>
      </c>
      <c r="X465" s="16">
        <f>IF($D$3="Calories",N465,"")</f>
        <v>0</v>
      </c>
      <c r="Y465" s="16">
        <f>IF($F$3="Grams",O465,IF($F$3="% Calories",P465,""))</f>
        <v>0</v>
      </c>
      <c r="Z465" s="16" t="str">
        <f>IF($G$3="Grams",K465,"")</f>
        <v/>
      </c>
      <c r="AA465" s="16">
        <f>IF($H$3="Grams",Q465,IF($H$3="% Calories",R465,""))</f>
        <v>0</v>
      </c>
      <c r="AB465" s="16" t="str">
        <f>IF($I$3="Milligrams",T465,"")</f>
        <v/>
      </c>
      <c r="AC465" s="16">
        <f>IF($E$3="Grams",U465, IF($E$3="% Calories", V465, IF($E$3="% Weight",W465, "")))</f>
        <v>0</v>
      </c>
      <c r="AD465" s="29">
        <v>1</v>
      </c>
    </row>
    <row r="466" spans="1:30">
      <c r="A466" s="30" t="str">
        <f>IF(AND((AC466&lt;=$E$4),(AB466&lt;=$I$4),(AA466&lt;=$H$4),(Z466&lt;=$G$4),(Y466&lt;=$F$4),(X466&lt;=$D$4)),"Compliant","Non-Compliant")</f>
        <v>Compliant</v>
      </c>
      <c r="B466" s="38"/>
      <c r="C466" s="38"/>
      <c r="D466" s="39"/>
      <c r="E466" s="40"/>
      <c r="F466" s="31"/>
      <c r="G466" s="40"/>
      <c r="H466" s="40"/>
      <c r="I466" s="40"/>
      <c r="J466" s="40"/>
      <c r="K466" s="40"/>
      <c r="L466" s="40"/>
      <c r="M466" s="40"/>
      <c r="N466" s="32">
        <f>F466*G466</f>
        <v>0</v>
      </c>
      <c r="O466" s="32">
        <f>F466*H466</f>
        <v>0</v>
      </c>
      <c r="P466" s="33" t="e">
        <f>(I466*F466)/N466</f>
        <v>#DIV/0!</v>
      </c>
      <c r="Q466" s="34">
        <f>F466*J466</f>
        <v>0</v>
      </c>
      <c r="R466" s="35" t="e">
        <f>(Q466*9)/N466</f>
        <v>#DIV/0!</v>
      </c>
      <c r="S466" s="34">
        <f>F466*K466</f>
        <v>0</v>
      </c>
      <c r="T466" s="32">
        <f>L466*F466</f>
        <v>0</v>
      </c>
      <c r="U466" s="32">
        <f>M466*F466</f>
        <v>0</v>
      </c>
      <c r="V466" s="36" t="e">
        <f>(U466*4)/N466</f>
        <v>#DIV/0!</v>
      </c>
      <c r="W466" s="33" t="e">
        <f>U466/E466</f>
        <v>#DIV/0!</v>
      </c>
      <c r="X466" s="16">
        <f>IF($D$3="Calories",N466,"")</f>
        <v>0</v>
      </c>
      <c r="Y466" s="16">
        <f>IF($F$3="Grams",O466,IF($F$3="% Calories",P466,""))</f>
        <v>0</v>
      </c>
      <c r="Z466" s="16" t="str">
        <f>IF($G$3="Grams",K466,"")</f>
        <v/>
      </c>
      <c r="AA466" s="16">
        <f>IF($H$3="Grams",Q466,IF($H$3="% Calories",R466,""))</f>
        <v>0</v>
      </c>
      <c r="AB466" s="16" t="str">
        <f>IF($I$3="Milligrams",T466,"")</f>
        <v/>
      </c>
      <c r="AC466" s="16">
        <f>IF($E$3="Grams",U466, IF($E$3="% Calories", V466, IF($E$3="% Weight",W466, "")))</f>
        <v>0</v>
      </c>
      <c r="AD466" s="29">
        <v>1</v>
      </c>
    </row>
    <row r="467" spans="1:30">
      <c r="A467" s="21" t="str">
        <f>IF(AND((AC467&lt;=$E$4),(AB467&lt;=$I$4),(AA467&lt;=$H$4),(Z467&lt;=$G$4),(Y467&lt;=$F$4),(X467&lt;=$D$4)),"Compliant","Non-Compliant")</f>
        <v>Compliant</v>
      </c>
      <c r="B467" s="41"/>
      <c r="C467" s="41"/>
      <c r="D467" s="42"/>
      <c r="E467" s="43"/>
      <c r="F467" s="22"/>
      <c r="G467" s="43"/>
      <c r="H467" s="43"/>
      <c r="I467" s="43"/>
      <c r="J467" s="43"/>
      <c r="K467" s="43"/>
      <c r="L467" s="43"/>
      <c r="M467" s="43"/>
      <c r="N467" s="23">
        <f>F467*G467</f>
        <v>0</v>
      </c>
      <c r="O467" s="23">
        <f>F467*H467</f>
        <v>0</v>
      </c>
      <c r="P467" s="24" t="e">
        <f>(I467*F467)/N467</f>
        <v>#DIV/0!</v>
      </c>
      <c r="Q467" s="25">
        <f>F467*J467</f>
        <v>0</v>
      </c>
      <c r="R467" s="26" t="e">
        <f>(Q467*9)/N467</f>
        <v>#DIV/0!</v>
      </c>
      <c r="S467" s="25">
        <f>F467*K467</f>
        <v>0</v>
      </c>
      <c r="T467" s="23">
        <f>L467*F467</f>
        <v>0</v>
      </c>
      <c r="U467" s="23">
        <f>M467*F467</f>
        <v>0</v>
      </c>
      <c r="V467" s="27" t="e">
        <f>(U467*4)/N467</f>
        <v>#DIV/0!</v>
      </c>
      <c r="W467" s="24" t="e">
        <f>U467/E467</f>
        <v>#DIV/0!</v>
      </c>
      <c r="X467" s="16">
        <f>IF($D$3="Calories",N467,"")</f>
        <v>0</v>
      </c>
      <c r="Y467" s="16">
        <f>IF($F$3="Grams",O467,IF($F$3="% Calories",P467,""))</f>
        <v>0</v>
      </c>
      <c r="Z467" s="16" t="str">
        <f>IF($G$3="Grams",K467,"")</f>
        <v/>
      </c>
      <c r="AA467" s="16">
        <f>IF($H$3="Grams",Q467,IF($H$3="% Calories",R467,""))</f>
        <v>0</v>
      </c>
      <c r="AB467" s="16" t="str">
        <f>IF($I$3="Milligrams",T467,"")</f>
        <v/>
      </c>
      <c r="AC467" s="16">
        <f>IF($E$3="Grams",U467, IF($E$3="% Calories", V467, IF($E$3="% Weight",W467, "")))</f>
        <v>0</v>
      </c>
      <c r="AD467" s="29">
        <v>1</v>
      </c>
    </row>
    <row r="468" spans="1:30">
      <c r="A468" s="30" t="str">
        <f>IF(AND((AC468&lt;=$E$4),(AB468&lt;=$I$4),(AA468&lt;=$H$4),(Z468&lt;=$G$4),(Y468&lt;=$F$4),(X468&lt;=$D$4)),"Compliant","Non-Compliant")</f>
        <v>Compliant</v>
      </c>
      <c r="B468" s="38"/>
      <c r="C468" s="38"/>
      <c r="D468" s="39"/>
      <c r="E468" s="40"/>
      <c r="F468" s="31"/>
      <c r="G468" s="40"/>
      <c r="H468" s="40"/>
      <c r="I468" s="40"/>
      <c r="J468" s="40"/>
      <c r="K468" s="40"/>
      <c r="L468" s="40"/>
      <c r="M468" s="40"/>
      <c r="N468" s="32">
        <f>F468*G468</f>
        <v>0</v>
      </c>
      <c r="O468" s="32">
        <f>F468*H468</f>
        <v>0</v>
      </c>
      <c r="P468" s="33" t="e">
        <f>(I468*F468)/N468</f>
        <v>#DIV/0!</v>
      </c>
      <c r="Q468" s="34">
        <f>F468*J468</f>
        <v>0</v>
      </c>
      <c r="R468" s="35" t="e">
        <f>(Q468*9)/N468</f>
        <v>#DIV/0!</v>
      </c>
      <c r="S468" s="34">
        <f>F468*K468</f>
        <v>0</v>
      </c>
      <c r="T468" s="32">
        <f>L468*F468</f>
        <v>0</v>
      </c>
      <c r="U468" s="32">
        <f>M468*F468</f>
        <v>0</v>
      </c>
      <c r="V468" s="36" t="e">
        <f>(U468*4)/N468</f>
        <v>#DIV/0!</v>
      </c>
      <c r="W468" s="33" t="e">
        <f>U468/E468</f>
        <v>#DIV/0!</v>
      </c>
      <c r="X468" s="16">
        <f>IF($D$3="Calories",N468,"")</f>
        <v>0</v>
      </c>
      <c r="Y468" s="16">
        <f>IF($F$3="Grams",O468,IF($F$3="% Calories",P468,""))</f>
        <v>0</v>
      </c>
      <c r="Z468" s="16" t="str">
        <f>IF($G$3="Grams",K468,"")</f>
        <v/>
      </c>
      <c r="AA468" s="16">
        <f>IF($H$3="Grams",Q468,IF($H$3="% Calories",R468,""))</f>
        <v>0</v>
      </c>
      <c r="AB468" s="16" t="str">
        <f>IF($I$3="Milligrams",T468,"")</f>
        <v/>
      </c>
      <c r="AC468" s="16">
        <f>IF($E$3="Grams",U468, IF($E$3="% Calories", V468, IF($E$3="% Weight",W468, "")))</f>
        <v>0</v>
      </c>
      <c r="AD468" s="29">
        <v>1</v>
      </c>
    </row>
    <row r="469" spans="1:30">
      <c r="A469" s="21" t="str">
        <f>IF(AND((AC469&lt;=$E$4),(AB469&lt;=$I$4),(AA469&lt;=$H$4),(Z469&lt;=$G$4),(Y469&lt;=$F$4),(X469&lt;=$D$4)),"Compliant","Non-Compliant")</f>
        <v>Compliant</v>
      </c>
      <c r="B469" s="41"/>
      <c r="C469" s="41"/>
      <c r="D469" s="42"/>
      <c r="E469" s="43"/>
      <c r="F469" s="22"/>
      <c r="G469" s="43"/>
      <c r="H469" s="43"/>
      <c r="I469" s="43"/>
      <c r="J469" s="43"/>
      <c r="K469" s="43"/>
      <c r="L469" s="43"/>
      <c r="M469" s="43"/>
      <c r="N469" s="23">
        <f>F469*G469</f>
        <v>0</v>
      </c>
      <c r="O469" s="23">
        <f>F469*H469</f>
        <v>0</v>
      </c>
      <c r="P469" s="24" t="e">
        <f>(I469*F469)/N469</f>
        <v>#DIV/0!</v>
      </c>
      <c r="Q469" s="25">
        <f>F469*J469</f>
        <v>0</v>
      </c>
      <c r="R469" s="26" t="e">
        <f>(Q469*9)/N469</f>
        <v>#DIV/0!</v>
      </c>
      <c r="S469" s="25">
        <f>F469*K469</f>
        <v>0</v>
      </c>
      <c r="T469" s="23">
        <f>L469*F469</f>
        <v>0</v>
      </c>
      <c r="U469" s="23">
        <f>M469*F469</f>
        <v>0</v>
      </c>
      <c r="V469" s="27" t="e">
        <f>(U469*4)/N469</f>
        <v>#DIV/0!</v>
      </c>
      <c r="W469" s="24" t="e">
        <f>U469/E469</f>
        <v>#DIV/0!</v>
      </c>
      <c r="X469" s="16">
        <f>IF($D$3="Calories",N469,"")</f>
        <v>0</v>
      </c>
      <c r="Y469" s="16">
        <f>IF($F$3="Grams",O469,IF($F$3="% Calories",P469,""))</f>
        <v>0</v>
      </c>
      <c r="Z469" s="16" t="str">
        <f>IF($G$3="Grams",K469,"")</f>
        <v/>
      </c>
      <c r="AA469" s="16">
        <f>IF($H$3="Grams",Q469,IF($H$3="% Calories",R469,""))</f>
        <v>0</v>
      </c>
      <c r="AB469" s="16" t="str">
        <f>IF($I$3="Milligrams",T469,"")</f>
        <v/>
      </c>
      <c r="AC469" s="16">
        <f>IF($E$3="Grams",U469, IF($E$3="% Calories", V469, IF($E$3="% Weight",W469, "")))</f>
        <v>0</v>
      </c>
      <c r="AD469" s="29">
        <v>1</v>
      </c>
    </row>
    <row r="470" spans="1:30">
      <c r="A470" s="30" t="str">
        <f>IF(AND((AC470&lt;=$E$4),(AB470&lt;=$I$4),(AA470&lt;=$H$4),(Z470&lt;=$G$4),(Y470&lt;=$F$4),(X470&lt;=$D$4)),"Compliant","Non-Compliant")</f>
        <v>Compliant</v>
      </c>
      <c r="B470" s="38"/>
      <c r="C470" s="38"/>
      <c r="D470" s="39"/>
      <c r="E470" s="40"/>
      <c r="F470" s="31"/>
      <c r="G470" s="40"/>
      <c r="H470" s="40"/>
      <c r="I470" s="40"/>
      <c r="J470" s="40"/>
      <c r="K470" s="40"/>
      <c r="L470" s="40"/>
      <c r="M470" s="40"/>
      <c r="N470" s="32">
        <f>F470*G470</f>
        <v>0</v>
      </c>
      <c r="O470" s="32">
        <f>F470*H470</f>
        <v>0</v>
      </c>
      <c r="P470" s="33" t="e">
        <f>(I470*F470)/N470</f>
        <v>#DIV/0!</v>
      </c>
      <c r="Q470" s="34">
        <f>F470*J470</f>
        <v>0</v>
      </c>
      <c r="R470" s="35" t="e">
        <f>(Q470*9)/N470</f>
        <v>#DIV/0!</v>
      </c>
      <c r="S470" s="34">
        <f>F470*K470</f>
        <v>0</v>
      </c>
      <c r="T470" s="32">
        <f>L470*F470</f>
        <v>0</v>
      </c>
      <c r="U470" s="32">
        <f>M470*F470</f>
        <v>0</v>
      </c>
      <c r="V470" s="36" t="e">
        <f>(U470*4)/N470</f>
        <v>#DIV/0!</v>
      </c>
      <c r="W470" s="33" t="e">
        <f>U470/E470</f>
        <v>#DIV/0!</v>
      </c>
      <c r="X470" s="16">
        <f>IF($D$3="Calories",N470,"")</f>
        <v>0</v>
      </c>
      <c r="Y470" s="16">
        <f>IF($F$3="Grams",O470,IF($F$3="% Calories",P470,""))</f>
        <v>0</v>
      </c>
      <c r="Z470" s="16" t="str">
        <f>IF($G$3="Grams",K470,"")</f>
        <v/>
      </c>
      <c r="AA470" s="16">
        <f>IF($H$3="Grams",Q470,IF($H$3="% Calories",R470,""))</f>
        <v>0</v>
      </c>
      <c r="AB470" s="16" t="str">
        <f>IF($I$3="Milligrams",T470,"")</f>
        <v/>
      </c>
      <c r="AC470" s="16">
        <f>IF($E$3="Grams",U470, IF($E$3="% Calories", V470, IF($E$3="% Weight",W470, "")))</f>
        <v>0</v>
      </c>
      <c r="AD470" s="29">
        <v>1</v>
      </c>
    </row>
    <row r="471" spans="1:30">
      <c r="A471" s="21" t="str">
        <f>IF(AND((AC471&lt;=$E$4),(AB471&lt;=$I$4),(AA471&lt;=$H$4),(Z471&lt;=$G$4),(Y471&lt;=$F$4),(X471&lt;=$D$4)),"Compliant","Non-Compliant")</f>
        <v>Compliant</v>
      </c>
      <c r="B471" s="41"/>
      <c r="C471" s="41"/>
      <c r="D471" s="42"/>
      <c r="E471" s="43"/>
      <c r="F471" s="22"/>
      <c r="G471" s="43"/>
      <c r="H471" s="43"/>
      <c r="I471" s="43"/>
      <c r="J471" s="43"/>
      <c r="K471" s="43"/>
      <c r="L471" s="43"/>
      <c r="M471" s="43"/>
      <c r="N471" s="23">
        <f>F471*G471</f>
        <v>0</v>
      </c>
      <c r="O471" s="23">
        <f>F471*H471</f>
        <v>0</v>
      </c>
      <c r="P471" s="24" t="e">
        <f>(I471*F471)/N471</f>
        <v>#DIV/0!</v>
      </c>
      <c r="Q471" s="25">
        <f>F471*J471</f>
        <v>0</v>
      </c>
      <c r="R471" s="26" t="e">
        <f>(Q471*9)/N471</f>
        <v>#DIV/0!</v>
      </c>
      <c r="S471" s="25">
        <f>F471*K471</f>
        <v>0</v>
      </c>
      <c r="T471" s="23">
        <f>L471*F471</f>
        <v>0</v>
      </c>
      <c r="U471" s="23">
        <f>M471*F471</f>
        <v>0</v>
      </c>
      <c r="V471" s="27" t="e">
        <f>(U471*4)/N471</f>
        <v>#DIV/0!</v>
      </c>
      <c r="W471" s="24" t="e">
        <f>U471/E471</f>
        <v>#DIV/0!</v>
      </c>
      <c r="X471" s="16">
        <f>IF($D$3="Calories",N471,"")</f>
        <v>0</v>
      </c>
      <c r="Y471" s="16">
        <f>IF($F$3="Grams",O471,IF($F$3="% Calories",P471,""))</f>
        <v>0</v>
      </c>
      <c r="Z471" s="16" t="str">
        <f>IF($G$3="Grams",K471,"")</f>
        <v/>
      </c>
      <c r="AA471" s="16">
        <f>IF($H$3="Grams",Q471,IF($H$3="% Calories",R471,""))</f>
        <v>0</v>
      </c>
      <c r="AB471" s="16" t="str">
        <f>IF($I$3="Milligrams",T471,"")</f>
        <v/>
      </c>
      <c r="AC471" s="16">
        <f>IF($E$3="Grams",U471, IF($E$3="% Calories", V471, IF($E$3="% Weight",W471, "")))</f>
        <v>0</v>
      </c>
      <c r="AD471" s="29">
        <v>1</v>
      </c>
    </row>
    <row r="472" spans="1:30">
      <c r="A472" s="30" t="str">
        <f>IF(AND((AC472&lt;=$E$4),(AB472&lt;=$I$4),(AA472&lt;=$H$4),(Z472&lt;=$G$4),(Y472&lt;=$F$4),(X472&lt;=$D$4)),"Compliant","Non-Compliant")</f>
        <v>Compliant</v>
      </c>
      <c r="B472" s="38"/>
      <c r="C472" s="38"/>
      <c r="D472" s="39"/>
      <c r="E472" s="40"/>
      <c r="F472" s="31"/>
      <c r="G472" s="40"/>
      <c r="H472" s="40"/>
      <c r="I472" s="40"/>
      <c r="J472" s="40"/>
      <c r="K472" s="40"/>
      <c r="L472" s="40"/>
      <c r="M472" s="40"/>
      <c r="N472" s="32">
        <f>F472*G472</f>
        <v>0</v>
      </c>
      <c r="O472" s="32">
        <f>F472*H472</f>
        <v>0</v>
      </c>
      <c r="P472" s="33" t="e">
        <f>(I472*F472)/N472</f>
        <v>#DIV/0!</v>
      </c>
      <c r="Q472" s="34">
        <f>F472*J472</f>
        <v>0</v>
      </c>
      <c r="R472" s="35" t="e">
        <f>(Q472*9)/N472</f>
        <v>#DIV/0!</v>
      </c>
      <c r="S472" s="34">
        <f>F472*K472</f>
        <v>0</v>
      </c>
      <c r="T472" s="32">
        <f>L472*F472</f>
        <v>0</v>
      </c>
      <c r="U472" s="32">
        <f>M472*F472</f>
        <v>0</v>
      </c>
      <c r="V472" s="36" t="e">
        <f>(U472*4)/N472</f>
        <v>#DIV/0!</v>
      </c>
      <c r="W472" s="33" t="e">
        <f>U472/E472</f>
        <v>#DIV/0!</v>
      </c>
      <c r="X472" s="16">
        <f>IF($D$3="Calories",N472,"")</f>
        <v>0</v>
      </c>
      <c r="Y472" s="16">
        <f>IF($F$3="Grams",O472,IF($F$3="% Calories",P472,""))</f>
        <v>0</v>
      </c>
      <c r="Z472" s="16" t="str">
        <f>IF($G$3="Grams",K472,"")</f>
        <v/>
      </c>
      <c r="AA472" s="16">
        <f>IF($H$3="Grams",Q472,IF($H$3="% Calories",R472,""))</f>
        <v>0</v>
      </c>
      <c r="AB472" s="16" t="str">
        <f>IF($I$3="Milligrams",T472,"")</f>
        <v/>
      </c>
      <c r="AC472" s="16">
        <f>IF($E$3="Grams",U472, IF($E$3="% Calories", V472, IF($E$3="% Weight",W472, "")))</f>
        <v>0</v>
      </c>
      <c r="AD472" s="29">
        <v>1</v>
      </c>
    </row>
    <row r="473" spans="1:30">
      <c r="A473" s="21" t="str">
        <f>IF(AND((AC473&lt;=$E$4),(AB473&lt;=$I$4),(AA473&lt;=$H$4),(Z473&lt;=$G$4),(Y473&lt;=$F$4),(X473&lt;=$D$4)),"Compliant","Non-Compliant")</f>
        <v>Compliant</v>
      </c>
      <c r="B473" s="41"/>
      <c r="C473" s="41"/>
      <c r="D473" s="42"/>
      <c r="E473" s="43"/>
      <c r="F473" s="22"/>
      <c r="G473" s="43"/>
      <c r="H473" s="43"/>
      <c r="I473" s="43"/>
      <c r="J473" s="43"/>
      <c r="K473" s="43"/>
      <c r="L473" s="43"/>
      <c r="M473" s="43"/>
      <c r="N473" s="23">
        <f>F473*G473</f>
        <v>0</v>
      </c>
      <c r="O473" s="23">
        <f>F473*H473</f>
        <v>0</v>
      </c>
      <c r="P473" s="24" t="e">
        <f>(I473*F473)/N473</f>
        <v>#DIV/0!</v>
      </c>
      <c r="Q473" s="25">
        <f>F473*J473</f>
        <v>0</v>
      </c>
      <c r="R473" s="26" t="e">
        <f>(Q473*9)/N473</f>
        <v>#DIV/0!</v>
      </c>
      <c r="S473" s="25">
        <f>F473*K473</f>
        <v>0</v>
      </c>
      <c r="T473" s="23">
        <f>L473*F473</f>
        <v>0</v>
      </c>
      <c r="U473" s="23">
        <f>M473*F473</f>
        <v>0</v>
      </c>
      <c r="V473" s="27" t="e">
        <f>(U473*4)/N473</f>
        <v>#DIV/0!</v>
      </c>
      <c r="W473" s="24" t="e">
        <f>U473/E473</f>
        <v>#DIV/0!</v>
      </c>
      <c r="X473" s="16">
        <f>IF($D$3="Calories",N473,"")</f>
        <v>0</v>
      </c>
      <c r="Y473" s="16">
        <f>IF($F$3="Grams",O473,IF($F$3="% Calories",P473,""))</f>
        <v>0</v>
      </c>
      <c r="Z473" s="16" t="str">
        <f>IF($G$3="Grams",K473,"")</f>
        <v/>
      </c>
      <c r="AA473" s="16">
        <f>IF($H$3="Grams",Q473,IF($H$3="% Calories",R473,""))</f>
        <v>0</v>
      </c>
      <c r="AB473" s="16" t="str">
        <f>IF($I$3="Milligrams",T473,"")</f>
        <v/>
      </c>
      <c r="AC473" s="16">
        <f>IF($E$3="Grams",U473, IF($E$3="% Calories", V473, IF($E$3="% Weight",W473, "")))</f>
        <v>0</v>
      </c>
      <c r="AD473" s="29">
        <v>1</v>
      </c>
    </row>
    <row r="474" spans="1:30">
      <c r="A474" s="30" t="str">
        <f>IF(AND((AC474&lt;=$E$4),(AB474&lt;=$I$4),(AA474&lt;=$H$4),(Z474&lt;=$G$4),(Y474&lt;=$F$4),(X474&lt;=$D$4)),"Compliant","Non-Compliant")</f>
        <v>Compliant</v>
      </c>
      <c r="B474" s="38"/>
      <c r="C474" s="38"/>
      <c r="D474" s="39"/>
      <c r="E474" s="40"/>
      <c r="F474" s="31"/>
      <c r="G474" s="40"/>
      <c r="H474" s="40"/>
      <c r="I474" s="40"/>
      <c r="J474" s="40"/>
      <c r="K474" s="40"/>
      <c r="L474" s="40"/>
      <c r="M474" s="40"/>
      <c r="N474" s="32">
        <f>F474*G474</f>
        <v>0</v>
      </c>
      <c r="O474" s="32">
        <f>F474*H474</f>
        <v>0</v>
      </c>
      <c r="P474" s="33" t="e">
        <f>(I474*F474)/N474</f>
        <v>#DIV/0!</v>
      </c>
      <c r="Q474" s="34">
        <f>F474*J474</f>
        <v>0</v>
      </c>
      <c r="R474" s="35" t="e">
        <f>(Q474*9)/N474</f>
        <v>#DIV/0!</v>
      </c>
      <c r="S474" s="34">
        <f>F474*K474</f>
        <v>0</v>
      </c>
      <c r="T474" s="32">
        <f>L474*F474</f>
        <v>0</v>
      </c>
      <c r="U474" s="32">
        <f>M474*F474</f>
        <v>0</v>
      </c>
      <c r="V474" s="36" t="e">
        <f>(U474*4)/N474</f>
        <v>#DIV/0!</v>
      </c>
      <c r="W474" s="33" t="e">
        <f>U474/E474</f>
        <v>#DIV/0!</v>
      </c>
      <c r="X474" s="16">
        <f>IF($D$3="Calories",N474,"")</f>
        <v>0</v>
      </c>
      <c r="Y474" s="16">
        <f>IF($F$3="Grams",O474,IF($F$3="% Calories",P474,""))</f>
        <v>0</v>
      </c>
      <c r="Z474" s="16" t="str">
        <f>IF($G$3="Grams",K474,"")</f>
        <v/>
      </c>
      <c r="AA474" s="16">
        <f>IF($H$3="Grams",Q474,IF($H$3="% Calories",R474,""))</f>
        <v>0</v>
      </c>
      <c r="AB474" s="16" t="str">
        <f>IF($I$3="Milligrams",T474,"")</f>
        <v/>
      </c>
      <c r="AC474" s="16">
        <f>IF($E$3="Grams",U474, IF($E$3="% Calories", V474, IF($E$3="% Weight",W474, "")))</f>
        <v>0</v>
      </c>
      <c r="AD474" s="29">
        <v>1</v>
      </c>
    </row>
    <row r="475" spans="1:30">
      <c r="A475" s="21" t="str">
        <f>IF(AND((AC475&lt;=$E$4),(AB475&lt;=$I$4),(AA475&lt;=$H$4),(Z475&lt;=$G$4),(Y475&lt;=$F$4),(X475&lt;=$D$4)),"Compliant","Non-Compliant")</f>
        <v>Compliant</v>
      </c>
      <c r="B475" s="41"/>
      <c r="C475" s="41"/>
      <c r="D475" s="42"/>
      <c r="E475" s="43"/>
      <c r="F475" s="22"/>
      <c r="G475" s="43"/>
      <c r="H475" s="43"/>
      <c r="I475" s="43"/>
      <c r="J475" s="43"/>
      <c r="K475" s="43"/>
      <c r="L475" s="43"/>
      <c r="M475" s="43"/>
      <c r="N475" s="23">
        <f>F475*G475</f>
        <v>0</v>
      </c>
      <c r="O475" s="23">
        <f>F475*H475</f>
        <v>0</v>
      </c>
      <c r="P475" s="24" t="e">
        <f>(I475*F475)/N475</f>
        <v>#DIV/0!</v>
      </c>
      <c r="Q475" s="25">
        <f>F475*J475</f>
        <v>0</v>
      </c>
      <c r="R475" s="26" t="e">
        <f>(Q475*9)/N475</f>
        <v>#DIV/0!</v>
      </c>
      <c r="S475" s="25">
        <f>F475*K475</f>
        <v>0</v>
      </c>
      <c r="T475" s="23">
        <f>L475*F475</f>
        <v>0</v>
      </c>
      <c r="U475" s="23">
        <f>M475*F475</f>
        <v>0</v>
      </c>
      <c r="V475" s="27" t="e">
        <f>(U475*4)/N475</f>
        <v>#DIV/0!</v>
      </c>
      <c r="W475" s="24" t="e">
        <f>U475/E475</f>
        <v>#DIV/0!</v>
      </c>
      <c r="X475" s="16">
        <f>IF($D$3="Calories",N475,"")</f>
        <v>0</v>
      </c>
      <c r="Y475" s="16">
        <f>IF($F$3="Grams",O475,IF($F$3="% Calories",P475,""))</f>
        <v>0</v>
      </c>
      <c r="Z475" s="16" t="str">
        <f>IF($G$3="Grams",K475,"")</f>
        <v/>
      </c>
      <c r="AA475" s="16">
        <f>IF($H$3="Grams",Q475,IF($H$3="% Calories",R475,""))</f>
        <v>0</v>
      </c>
      <c r="AB475" s="16" t="str">
        <f>IF($I$3="Milligrams",T475,"")</f>
        <v/>
      </c>
      <c r="AC475" s="16">
        <f>IF($E$3="Grams",U475, IF($E$3="% Calories", V475, IF($E$3="% Weight",W475, "")))</f>
        <v>0</v>
      </c>
      <c r="AD475" s="29">
        <v>1</v>
      </c>
    </row>
    <row r="476" spans="1:30">
      <c r="A476" s="30" t="str">
        <f>IF(AND((AC476&lt;=$E$4),(AB476&lt;=$I$4),(AA476&lt;=$H$4),(Z476&lt;=$G$4),(Y476&lt;=$F$4),(X476&lt;=$D$4)),"Compliant","Non-Compliant")</f>
        <v>Compliant</v>
      </c>
      <c r="B476" s="38"/>
      <c r="C476" s="38"/>
      <c r="D476" s="39"/>
      <c r="E476" s="40"/>
      <c r="F476" s="31"/>
      <c r="G476" s="40"/>
      <c r="H476" s="40"/>
      <c r="I476" s="40"/>
      <c r="J476" s="40"/>
      <c r="K476" s="40"/>
      <c r="L476" s="40"/>
      <c r="M476" s="40"/>
      <c r="N476" s="32">
        <f>F476*G476</f>
        <v>0</v>
      </c>
      <c r="O476" s="32">
        <f>F476*H476</f>
        <v>0</v>
      </c>
      <c r="P476" s="33" t="e">
        <f>(I476*F476)/N476</f>
        <v>#DIV/0!</v>
      </c>
      <c r="Q476" s="34">
        <f>F476*J476</f>
        <v>0</v>
      </c>
      <c r="R476" s="35" t="e">
        <f>(Q476*9)/N476</f>
        <v>#DIV/0!</v>
      </c>
      <c r="S476" s="34">
        <f>F476*K476</f>
        <v>0</v>
      </c>
      <c r="T476" s="32">
        <f>L476*F476</f>
        <v>0</v>
      </c>
      <c r="U476" s="32">
        <f>M476*F476</f>
        <v>0</v>
      </c>
      <c r="V476" s="36" t="e">
        <f>(U476*4)/N476</f>
        <v>#DIV/0!</v>
      </c>
      <c r="W476" s="33" t="e">
        <f>U476/E476</f>
        <v>#DIV/0!</v>
      </c>
      <c r="X476" s="16">
        <f>IF($D$3="Calories",N476,"")</f>
        <v>0</v>
      </c>
      <c r="Y476" s="16">
        <f>IF($F$3="Grams",O476,IF($F$3="% Calories",P476,""))</f>
        <v>0</v>
      </c>
      <c r="Z476" s="16" t="str">
        <f>IF($G$3="Grams",K476,"")</f>
        <v/>
      </c>
      <c r="AA476" s="16">
        <f>IF($H$3="Grams",Q476,IF($H$3="% Calories",R476,""))</f>
        <v>0</v>
      </c>
      <c r="AB476" s="16" t="str">
        <f>IF($I$3="Milligrams",T476,"")</f>
        <v/>
      </c>
      <c r="AC476" s="16">
        <f>IF($E$3="Grams",U476, IF($E$3="% Calories", V476, IF($E$3="% Weight",W476, "")))</f>
        <v>0</v>
      </c>
      <c r="AD476" s="29">
        <v>1</v>
      </c>
    </row>
    <row r="477" spans="1:30">
      <c r="A477" s="21" t="str">
        <f>IF(AND((AC477&lt;=$E$4),(AB477&lt;=$I$4),(AA477&lt;=$H$4),(Z477&lt;=$G$4),(Y477&lt;=$F$4),(X477&lt;=$D$4)),"Compliant","Non-Compliant")</f>
        <v>Compliant</v>
      </c>
      <c r="B477" s="41"/>
      <c r="C477" s="41"/>
      <c r="D477" s="42"/>
      <c r="E477" s="43"/>
      <c r="F477" s="22"/>
      <c r="G477" s="43"/>
      <c r="H477" s="43"/>
      <c r="I477" s="43"/>
      <c r="J477" s="43"/>
      <c r="K477" s="43"/>
      <c r="L477" s="43"/>
      <c r="M477" s="43"/>
      <c r="N477" s="23">
        <f>F477*G477</f>
        <v>0</v>
      </c>
      <c r="O477" s="23">
        <f>F477*H477</f>
        <v>0</v>
      </c>
      <c r="P477" s="24" t="e">
        <f>(I477*F477)/N477</f>
        <v>#DIV/0!</v>
      </c>
      <c r="Q477" s="25">
        <f>F477*J477</f>
        <v>0</v>
      </c>
      <c r="R477" s="26" t="e">
        <f>(Q477*9)/N477</f>
        <v>#DIV/0!</v>
      </c>
      <c r="S477" s="25">
        <f>F477*K477</f>
        <v>0</v>
      </c>
      <c r="T477" s="23">
        <f>L477*F477</f>
        <v>0</v>
      </c>
      <c r="U477" s="23">
        <f>M477*F477</f>
        <v>0</v>
      </c>
      <c r="V477" s="27" t="e">
        <f>(U477*4)/N477</f>
        <v>#DIV/0!</v>
      </c>
      <c r="W477" s="24" t="e">
        <f>U477/E477</f>
        <v>#DIV/0!</v>
      </c>
      <c r="X477" s="16">
        <f>IF($D$3="Calories",N477,"")</f>
        <v>0</v>
      </c>
      <c r="Y477" s="16">
        <f>IF($F$3="Grams",O477,IF($F$3="% Calories",P477,""))</f>
        <v>0</v>
      </c>
      <c r="Z477" s="16" t="str">
        <f>IF($G$3="Grams",K477,"")</f>
        <v/>
      </c>
      <c r="AA477" s="16">
        <f>IF($H$3="Grams",Q477,IF($H$3="% Calories",R477,""))</f>
        <v>0</v>
      </c>
      <c r="AB477" s="16" t="str">
        <f>IF($I$3="Milligrams",T477,"")</f>
        <v/>
      </c>
      <c r="AC477" s="16">
        <f>IF($E$3="Grams",U477, IF($E$3="% Calories", V477, IF($E$3="% Weight",W477, "")))</f>
        <v>0</v>
      </c>
      <c r="AD477" s="29">
        <v>1</v>
      </c>
    </row>
    <row r="478" spans="1:30">
      <c r="A478" s="30" t="str">
        <f>IF(AND((AC478&lt;=$E$4),(AB478&lt;=$I$4),(AA478&lt;=$H$4),(Z478&lt;=$G$4),(Y478&lt;=$F$4),(X478&lt;=$D$4)),"Compliant","Non-Compliant")</f>
        <v>Compliant</v>
      </c>
      <c r="B478" s="38"/>
      <c r="C478" s="38"/>
      <c r="D478" s="39"/>
      <c r="E478" s="40"/>
      <c r="F478" s="31"/>
      <c r="G478" s="40"/>
      <c r="H478" s="40"/>
      <c r="I478" s="40"/>
      <c r="J478" s="40"/>
      <c r="K478" s="40"/>
      <c r="L478" s="40"/>
      <c r="M478" s="40"/>
      <c r="N478" s="32">
        <f>F478*G478</f>
        <v>0</v>
      </c>
      <c r="O478" s="32">
        <f>F478*H478</f>
        <v>0</v>
      </c>
      <c r="P478" s="33" t="e">
        <f>(I478*F478)/N478</f>
        <v>#DIV/0!</v>
      </c>
      <c r="Q478" s="34">
        <f>F478*J478</f>
        <v>0</v>
      </c>
      <c r="R478" s="35" t="e">
        <f>(Q478*9)/N478</f>
        <v>#DIV/0!</v>
      </c>
      <c r="S478" s="34">
        <f>F478*K478</f>
        <v>0</v>
      </c>
      <c r="T478" s="32">
        <f>L478*F478</f>
        <v>0</v>
      </c>
      <c r="U478" s="32">
        <f>M478*F478</f>
        <v>0</v>
      </c>
      <c r="V478" s="36" t="e">
        <f>(U478*4)/N478</f>
        <v>#DIV/0!</v>
      </c>
      <c r="W478" s="33" t="e">
        <f>U478/E478</f>
        <v>#DIV/0!</v>
      </c>
      <c r="X478" s="16">
        <f>IF($D$3="Calories",N478,"")</f>
        <v>0</v>
      </c>
      <c r="Y478" s="16">
        <f>IF($F$3="Grams",O478,IF($F$3="% Calories",P478,""))</f>
        <v>0</v>
      </c>
      <c r="Z478" s="16" t="str">
        <f>IF($G$3="Grams",K478,"")</f>
        <v/>
      </c>
      <c r="AA478" s="16">
        <f>IF($H$3="Grams",Q478,IF($H$3="% Calories",R478,""))</f>
        <v>0</v>
      </c>
      <c r="AB478" s="16" t="str">
        <f>IF($I$3="Milligrams",T478,"")</f>
        <v/>
      </c>
      <c r="AC478" s="16">
        <f>IF($E$3="Grams",U478, IF($E$3="% Calories", V478, IF($E$3="% Weight",W478, "")))</f>
        <v>0</v>
      </c>
      <c r="AD478" s="29">
        <v>1</v>
      </c>
    </row>
    <row r="479" spans="1:30">
      <c r="A479" s="21" t="str">
        <f>IF(AND((AC479&lt;=$E$4),(AB479&lt;=$I$4),(AA479&lt;=$H$4),(Z479&lt;=$G$4),(Y479&lt;=$F$4),(X479&lt;=$D$4)),"Compliant","Non-Compliant")</f>
        <v>Compliant</v>
      </c>
      <c r="B479" s="41"/>
      <c r="C479" s="41"/>
      <c r="D479" s="42"/>
      <c r="E479" s="43"/>
      <c r="F479" s="22"/>
      <c r="G479" s="43"/>
      <c r="H479" s="43"/>
      <c r="I479" s="43"/>
      <c r="J479" s="43"/>
      <c r="K479" s="43"/>
      <c r="L479" s="43"/>
      <c r="M479" s="43"/>
      <c r="N479" s="23">
        <f>F479*G479</f>
        <v>0</v>
      </c>
      <c r="O479" s="23">
        <f>F479*H479</f>
        <v>0</v>
      </c>
      <c r="P479" s="24" t="e">
        <f>(I479*F479)/N479</f>
        <v>#DIV/0!</v>
      </c>
      <c r="Q479" s="25">
        <f>F479*J479</f>
        <v>0</v>
      </c>
      <c r="R479" s="26" t="e">
        <f>(Q479*9)/N479</f>
        <v>#DIV/0!</v>
      </c>
      <c r="S479" s="25">
        <f>F479*K479</f>
        <v>0</v>
      </c>
      <c r="T479" s="23">
        <f>L479*F479</f>
        <v>0</v>
      </c>
      <c r="U479" s="23">
        <f>M479*F479</f>
        <v>0</v>
      </c>
      <c r="V479" s="27" t="e">
        <f>(U479*4)/N479</f>
        <v>#DIV/0!</v>
      </c>
      <c r="W479" s="24" t="e">
        <f>U479/E479</f>
        <v>#DIV/0!</v>
      </c>
      <c r="X479" s="16">
        <f>IF($D$3="Calories",N479,"")</f>
        <v>0</v>
      </c>
      <c r="Y479" s="16">
        <f>IF($F$3="Grams",O479,IF($F$3="% Calories",P479,""))</f>
        <v>0</v>
      </c>
      <c r="Z479" s="16" t="str">
        <f>IF($G$3="Grams",K479,"")</f>
        <v/>
      </c>
      <c r="AA479" s="16">
        <f>IF($H$3="Grams",Q479,IF($H$3="% Calories",R479,""))</f>
        <v>0</v>
      </c>
      <c r="AB479" s="16" t="str">
        <f>IF($I$3="Milligrams",T479,"")</f>
        <v/>
      </c>
      <c r="AC479" s="16">
        <f>IF($E$3="Grams",U479, IF($E$3="% Calories", V479, IF($E$3="% Weight",W479, "")))</f>
        <v>0</v>
      </c>
      <c r="AD479" s="29">
        <v>1</v>
      </c>
    </row>
    <row r="480" spans="1:30">
      <c r="A480" s="30" t="str">
        <f>IF(AND((AC480&lt;=$E$4),(AB480&lt;=$I$4),(AA480&lt;=$H$4),(Z480&lt;=$G$4),(Y480&lt;=$F$4),(X480&lt;=$D$4)),"Compliant","Non-Compliant")</f>
        <v>Compliant</v>
      </c>
      <c r="B480" s="38"/>
      <c r="C480" s="38"/>
      <c r="D480" s="39"/>
      <c r="E480" s="40"/>
      <c r="F480" s="31"/>
      <c r="G480" s="40"/>
      <c r="H480" s="40"/>
      <c r="I480" s="40"/>
      <c r="J480" s="40"/>
      <c r="K480" s="40"/>
      <c r="L480" s="40"/>
      <c r="M480" s="40"/>
      <c r="N480" s="32">
        <f>F480*G480</f>
        <v>0</v>
      </c>
      <c r="O480" s="32">
        <f>F480*H480</f>
        <v>0</v>
      </c>
      <c r="P480" s="33" t="e">
        <f>(I480*F480)/N480</f>
        <v>#DIV/0!</v>
      </c>
      <c r="Q480" s="34">
        <f>F480*J480</f>
        <v>0</v>
      </c>
      <c r="R480" s="35" t="e">
        <f>(Q480*9)/N480</f>
        <v>#DIV/0!</v>
      </c>
      <c r="S480" s="34">
        <f>F480*K480</f>
        <v>0</v>
      </c>
      <c r="T480" s="32">
        <f>L480*F480</f>
        <v>0</v>
      </c>
      <c r="U480" s="32">
        <f>M480*F480</f>
        <v>0</v>
      </c>
      <c r="V480" s="36" t="e">
        <f>(U480*4)/N480</f>
        <v>#DIV/0!</v>
      </c>
      <c r="W480" s="33" t="e">
        <f>U480/E480</f>
        <v>#DIV/0!</v>
      </c>
      <c r="X480" s="16">
        <f>IF($D$3="Calories",N480,"")</f>
        <v>0</v>
      </c>
      <c r="Y480" s="16">
        <f>IF($F$3="Grams",O480,IF($F$3="% Calories",P480,""))</f>
        <v>0</v>
      </c>
      <c r="Z480" s="16" t="str">
        <f>IF($G$3="Grams",K480,"")</f>
        <v/>
      </c>
      <c r="AA480" s="16">
        <f>IF($H$3="Grams",Q480,IF($H$3="% Calories",R480,""))</f>
        <v>0</v>
      </c>
      <c r="AB480" s="16" t="str">
        <f>IF($I$3="Milligrams",T480,"")</f>
        <v/>
      </c>
      <c r="AC480" s="16">
        <f>IF($E$3="Grams",U480, IF($E$3="% Calories", V480, IF($E$3="% Weight",W480, "")))</f>
        <v>0</v>
      </c>
      <c r="AD480" s="29">
        <v>1</v>
      </c>
    </row>
    <row r="481" spans="1:30">
      <c r="A481" s="21" t="str">
        <f>IF(AND((AC481&lt;=$E$4),(AB481&lt;=$I$4),(AA481&lt;=$H$4),(Z481&lt;=$G$4),(Y481&lt;=$F$4),(X481&lt;=$D$4)),"Compliant","Non-Compliant")</f>
        <v>Compliant</v>
      </c>
      <c r="B481" s="41"/>
      <c r="C481" s="41"/>
      <c r="D481" s="42"/>
      <c r="E481" s="43"/>
      <c r="F481" s="22"/>
      <c r="G481" s="43"/>
      <c r="H481" s="43"/>
      <c r="I481" s="43"/>
      <c r="J481" s="43"/>
      <c r="K481" s="43"/>
      <c r="L481" s="43"/>
      <c r="M481" s="43"/>
      <c r="N481" s="23">
        <f>F481*G481</f>
        <v>0</v>
      </c>
      <c r="O481" s="23">
        <f>F481*H481</f>
        <v>0</v>
      </c>
      <c r="P481" s="24" t="e">
        <f>(I481*F481)/N481</f>
        <v>#DIV/0!</v>
      </c>
      <c r="Q481" s="25">
        <f>F481*J481</f>
        <v>0</v>
      </c>
      <c r="R481" s="26" t="e">
        <f>(Q481*9)/N481</f>
        <v>#DIV/0!</v>
      </c>
      <c r="S481" s="25">
        <f>F481*K481</f>
        <v>0</v>
      </c>
      <c r="T481" s="23">
        <f>L481*F481</f>
        <v>0</v>
      </c>
      <c r="U481" s="23">
        <f>M481*F481</f>
        <v>0</v>
      </c>
      <c r="V481" s="27" t="e">
        <f>(U481*4)/N481</f>
        <v>#DIV/0!</v>
      </c>
      <c r="W481" s="24" t="e">
        <f>U481/E481</f>
        <v>#DIV/0!</v>
      </c>
      <c r="X481" s="16">
        <f>IF($D$3="Calories",N481,"")</f>
        <v>0</v>
      </c>
      <c r="Y481" s="16">
        <f>IF($F$3="Grams",O481,IF($F$3="% Calories",P481,""))</f>
        <v>0</v>
      </c>
      <c r="Z481" s="16" t="str">
        <f>IF($G$3="Grams",K481,"")</f>
        <v/>
      </c>
      <c r="AA481" s="16">
        <f>IF($H$3="Grams",Q481,IF($H$3="% Calories",R481,""))</f>
        <v>0</v>
      </c>
      <c r="AB481" s="16" t="str">
        <f>IF($I$3="Milligrams",T481,"")</f>
        <v/>
      </c>
      <c r="AC481" s="16">
        <f>IF($E$3="Grams",U481, IF($E$3="% Calories", V481, IF($E$3="% Weight",W481, "")))</f>
        <v>0</v>
      </c>
      <c r="AD481" s="29">
        <v>1</v>
      </c>
    </row>
    <row r="482" spans="1:30">
      <c r="A482" s="30" t="str">
        <f>IF(AND((AC482&lt;=$E$4),(AB482&lt;=$I$4),(AA482&lt;=$H$4),(Z482&lt;=$G$4),(Y482&lt;=$F$4),(X482&lt;=$D$4)),"Compliant","Non-Compliant")</f>
        <v>Compliant</v>
      </c>
      <c r="B482" s="38"/>
      <c r="C482" s="38"/>
      <c r="D482" s="39"/>
      <c r="E482" s="40"/>
      <c r="F482" s="31"/>
      <c r="G482" s="40"/>
      <c r="H482" s="40"/>
      <c r="I482" s="40"/>
      <c r="J482" s="40"/>
      <c r="K482" s="40"/>
      <c r="L482" s="40"/>
      <c r="M482" s="40"/>
      <c r="N482" s="32">
        <f>F482*G482</f>
        <v>0</v>
      </c>
      <c r="O482" s="32">
        <f>F482*H482</f>
        <v>0</v>
      </c>
      <c r="P482" s="33" t="e">
        <f>(I482*F482)/N482</f>
        <v>#DIV/0!</v>
      </c>
      <c r="Q482" s="34">
        <f>F482*J482</f>
        <v>0</v>
      </c>
      <c r="R482" s="35" t="e">
        <f>(Q482*9)/N482</f>
        <v>#DIV/0!</v>
      </c>
      <c r="S482" s="34">
        <f>F482*K482</f>
        <v>0</v>
      </c>
      <c r="T482" s="32">
        <f>L482*F482</f>
        <v>0</v>
      </c>
      <c r="U482" s="32">
        <f>M482*F482</f>
        <v>0</v>
      </c>
      <c r="V482" s="36" t="e">
        <f>(U482*4)/N482</f>
        <v>#DIV/0!</v>
      </c>
      <c r="W482" s="33" t="e">
        <f>U482/E482</f>
        <v>#DIV/0!</v>
      </c>
      <c r="X482" s="16">
        <f>IF($D$3="Calories",N482,"")</f>
        <v>0</v>
      </c>
      <c r="Y482" s="16">
        <f>IF($F$3="Grams",O482,IF($F$3="% Calories",P482,""))</f>
        <v>0</v>
      </c>
      <c r="Z482" s="16" t="str">
        <f>IF($G$3="Grams",K482,"")</f>
        <v/>
      </c>
      <c r="AA482" s="16">
        <f>IF($H$3="Grams",Q482,IF($H$3="% Calories",R482,""))</f>
        <v>0</v>
      </c>
      <c r="AB482" s="16" t="str">
        <f>IF($I$3="Milligrams",T482,"")</f>
        <v/>
      </c>
      <c r="AC482" s="16">
        <f>IF($E$3="Grams",U482, IF($E$3="% Calories", V482, IF($E$3="% Weight",W482, "")))</f>
        <v>0</v>
      </c>
      <c r="AD482" s="29">
        <v>1</v>
      </c>
    </row>
    <row r="483" spans="1:30">
      <c r="A483" s="21" t="str">
        <f>IF(AND((AC483&lt;=$E$4),(AB483&lt;=$I$4),(AA483&lt;=$H$4),(Z483&lt;=$G$4),(Y483&lt;=$F$4),(X483&lt;=$D$4)),"Compliant","Non-Compliant")</f>
        <v>Compliant</v>
      </c>
      <c r="B483" s="41"/>
      <c r="C483" s="41"/>
      <c r="D483" s="42"/>
      <c r="E483" s="43"/>
      <c r="F483" s="22"/>
      <c r="G483" s="43"/>
      <c r="H483" s="43"/>
      <c r="I483" s="43"/>
      <c r="J483" s="43"/>
      <c r="K483" s="43"/>
      <c r="L483" s="43"/>
      <c r="M483" s="43"/>
      <c r="N483" s="23">
        <f>F483*G483</f>
        <v>0</v>
      </c>
      <c r="O483" s="23">
        <f>F483*H483</f>
        <v>0</v>
      </c>
      <c r="P483" s="24" t="e">
        <f>(I483*F483)/N483</f>
        <v>#DIV/0!</v>
      </c>
      <c r="Q483" s="25">
        <f>F483*J483</f>
        <v>0</v>
      </c>
      <c r="R483" s="26" t="e">
        <f>(Q483*9)/N483</f>
        <v>#DIV/0!</v>
      </c>
      <c r="S483" s="25">
        <f>F483*K483</f>
        <v>0</v>
      </c>
      <c r="T483" s="23">
        <f>L483*F483</f>
        <v>0</v>
      </c>
      <c r="U483" s="23">
        <f>M483*F483</f>
        <v>0</v>
      </c>
      <c r="V483" s="27" t="e">
        <f>(U483*4)/N483</f>
        <v>#DIV/0!</v>
      </c>
      <c r="W483" s="24" t="e">
        <f>U483/E483</f>
        <v>#DIV/0!</v>
      </c>
      <c r="X483" s="16">
        <f>IF($D$3="Calories",N483,"")</f>
        <v>0</v>
      </c>
      <c r="Y483" s="16">
        <f>IF($F$3="Grams",O483,IF($F$3="% Calories",P483,""))</f>
        <v>0</v>
      </c>
      <c r="Z483" s="16" t="str">
        <f>IF($G$3="Grams",K483,"")</f>
        <v/>
      </c>
      <c r="AA483" s="16">
        <f>IF($H$3="Grams",Q483,IF($H$3="% Calories",R483,""))</f>
        <v>0</v>
      </c>
      <c r="AB483" s="16" t="str">
        <f>IF($I$3="Milligrams",T483,"")</f>
        <v/>
      </c>
      <c r="AC483" s="16">
        <f>IF($E$3="Grams",U483, IF($E$3="% Calories", V483, IF($E$3="% Weight",W483, "")))</f>
        <v>0</v>
      </c>
      <c r="AD483" s="29">
        <v>1</v>
      </c>
    </row>
    <row r="484" spans="1:30">
      <c r="A484" s="30" t="str">
        <f>IF(AND((AC484&lt;=$E$4),(AB484&lt;=$I$4),(AA484&lt;=$H$4),(Z484&lt;=$G$4),(Y484&lt;=$F$4),(X484&lt;=$D$4)),"Compliant","Non-Compliant")</f>
        <v>Compliant</v>
      </c>
      <c r="B484" s="38"/>
      <c r="C484" s="38"/>
      <c r="D484" s="39"/>
      <c r="E484" s="40"/>
      <c r="F484" s="31"/>
      <c r="G484" s="40"/>
      <c r="H484" s="40"/>
      <c r="I484" s="40"/>
      <c r="J484" s="40"/>
      <c r="K484" s="40"/>
      <c r="L484" s="40"/>
      <c r="M484" s="40"/>
      <c r="N484" s="32">
        <f>F484*G484</f>
        <v>0</v>
      </c>
      <c r="O484" s="32">
        <f>F484*H484</f>
        <v>0</v>
      </c>
      <c r="P484" s="33" t="e">
        <f>(I484*F484)/N484</f>
        <v>#DIV/0!</v>
      </c>
      <c r="Q484" s="34">
        <f>F484*J484</f>
        <v>0</v>
      </c>
      <c r="R484" s="35" t="e">
        <f>(Q484*9)/N484</f>
        <v>#DIV/0!</v>
      </c>
      <c r="S484" s="34">
        <f>F484*K484</f>
        <v>0</v>
      </c>
      <c r="T484" s="32">
        <f>L484*F484</f>
        <v>0</v>
      </c>
      <c r="U484" s="32">
        <f>M484*F484</f>
        <v>0</v>
      </c>
      <c r="V484" s="36" t="e">
        <f>(U484*4)/N484</f>
        <v>#DIV/0!</v>
      </c>
      <c r="W484" s="33" t="e">
        <f>U484/E484</f>
        <v>#DIV/0!</v>
      </c>
      <c r="X484" s="16">
        <f>IF($D$3="Calories",N484,"")</f>
        <v>0</v>
      </c>
      <c r="Y484" s="16">
        <f>IF($F$3="Grams",O484,IF($F$3="% Calories",P484,""))</f>
        <v>0</v>
      </c>
      <c r="Z484" s="16" t="str">
        <f>IF($G$3="Grams",K484,"")</f>
        <v/>
      </c>
      <c r="AA484" s="16">
        <f>IF($H$3="Grams",Q484,IF($H$3="% Calories",R484,""))</f>
        <v>0</v>
      </c>
      <c r="AB484" s="16" t="str">
        <f>IF($I$3="Milligrams",T484,"")</f>
        <v/>
      </c>
      <c r="AC484" s="16">
        <f>IF($E$3="Grams",U484, IF($E$3="% Calories", V484, IF($E$3="% Weight",W484, "")))</f>
        <v>0</v>
      </c>
      <c r="AD484" s="29">
        <v>1</v>
      </c>
    </row>
    <row r="485" spans="1:30">
      <c r="A485" s="21" t="str">
        <f>IF(AND((AC485&lt;=$E$4),(AB485&lt;=$I$4),(AA485&lt;=$H$4),(Z485&lt;=$G$4),(Y485&lt;=$F$4),(X485&lt;=$D$4)),"Compliant","Non-Compliant")</f>
        <v>Compliant</v>
      </c>
      <c r="B485" s="41"/>
      <c r="C485" s="41"/>
      <c r="D485" s="42"/>
      <c r="E485" s="43"/>
      <c r="F485" s="22"/>
      <c r="G485" s="43"/>
      <c r="H485" s="43"/>
      <c r="I485" s="43"/>
      <c r="J485" s="43"/>
      <c r="K485" s="43"/>
      <c r="L485" s="43"/>
      <c r="M485" s="43"/>
      <c r="N485" s="23">
        <f>F485*G485</f>
        <v>0</v>
      </c>
      <c r="O485" s="23">
        <f>F485*H485</f>
        <v>0</v>
      </c>
      <c r="P485" s="24" t="e">
        <f>(I485*F485)/N485</f>
        <v>#DIV/0!</v>
      </c>
      <c r="Q485" s="25">
        <f>F485*J485</f>
        <v>0</v>
      </c>
      <c r="R485" s="26" t="e">
        <f>(Q485*9)/N485</f>
        <v>#DIV/0!</v>
      </c>
      <c r="S485" s="25">
        <f>F485*K485</f>
        <v>0</v>
      </c>
      <c r="T485" s="23">
        <f>L485*F485</f>
        <v>0</v>
      </c>
      <c r="U485" s="23">
        <f>M485*F485</f>
        <v>0</v>
      </c>
      <c r="V485" s="27" t="e">
        <f>(U485*4)/N485</f>
        <v>#DIV/0!</v>
      </c>
      <c r="W485" s="24" t="e">
        <f>U485/E485</f>
        <v>#DIV/0!</v>
      </c>
      <c r="X485" s="16">
        <f>IF($D$3="Calories",N485,"")</f>
        <v>0</v>
      </c>
      <c r="Y485" s="16">
        <f>IF($F$3="Grams",O485,IF($F$3="% Calories",P485,""))</f>
        <v>0</v>
      </c>
      <c r="Z485" s="16" t="str">
        <f>IF($G$3="Grams",K485,"")</f>
        <v/>
      </c>
      <c r="AA485" s="16">
        <f>IF($H$3="Grams",Q485,IF($H$3="% Calories",R485,""))</f>
        <v>0</v>
      </c>
      <c r="AB485" s="16" t="str">
        <f>IF($I$3="Milligrams",T485,"")</f>
        <v/>
      </c>
      <c r="AC485" s="16">
        <f>IF($E$3="Grams",U485, IF($E$3="% Calories", V485, IF($E$3="% Weight",W485, "")))</f>
        <v>0</v>
      </c>
      <c r="AD485" s="29">
        <v>1</v>
      </c>
    </row>
    <row r="486" spans="1:30">
      <c r="A486" s="30" t="str">
        <f>IF(AND((AC486&lt;=$E$4),(AB486&lt;=$I$4),(AA486&lt;=$H$4),(Z486&lt;=$G$4),(Y486&lt;=$F$4),(X486&lt;=$D$4)),"Compliant","Non-Compliant")</f>
        <v>Compliant</v>
      </c>
      <c r="B486" s="38"/>
      <c r="C486" s="38"/>
      <c r="D486" s="39"/>
      <c r="E486" s="40"/>
      <c r="F486" s="31"/>
      <c r="G486" s="40"/>
      <c r="H486" s="40"/>
      <c r="I486" s="40"/>
      <c r="J486" s="40"/>
      <c r="K486" s="40"/>
      <c r="L486" s="40"/>
      <c r="M486" s="40"/>
      <c r="N486" s="32">
        <f>F486*G486</f>
        <v>0</v>
      </c>
      <c r="O486" s="32">
        <f>F486*H486</f>
        <v>0</v>
      </c>
      <c r="P486" s="33" t="e">
        <f>(I486*F486)/N486</f>
        <v>#DIV/0!</v>
      </c>
      <c r="Q486" s="34">
        <f>F486*J486</f>
        <v>0</v>
      </c>
      <c r="R486" s="35" t="e">
        <f>(Q486*9)/N486</f>
        <v>#DIV/0!</v>
      </c>
      <c r="S486" s="34">
        <f>F486*K486</f>
        <v>0</v>
      </c>
      <c r="T486" s="32">
        <f>L486*F486</f>
        <v>0</v>
      </c>
      <c r="U486" s="32">
        <f>M486*F486</f>
        <v>0</v>
      </c>
      <c r="V486" s="36" t="e">
        <f>(U486*4)/N486</f>
        <v>#DIV/0!</v>
      </c>
      <c r="W486" s="33" t="e">
        <f>U486/E486</f>
        <v>#DIV/0!</v>
      </c>
      <c r="X486" s="16">
        <f>IF($D$3="Calories",N486,"")</f>
        <v>0</v>
      </c>
      <c r="Y486" s="16">
        <f>IF($F$3="Grams",O486,IF($F$3="% Calories",P486,""))</f>
        <v>0</v>
      </c>
      <c r="Z486" s="16" t="str">
        <f>IF($G$3="Grams",K486,"")</f>
        <v/>
      </c>
      <c r="AA486" s="16">
        <f>IF($H$3="Grams",Q486,IF($H$3="% Calories",R486,""))</f>
        <v>0</v>
      </c>
      <c r="AB486" s="16" t="str">
        <f>IF($I$3="Milligrams",T486,"")</f>
        <v/>
      </c>
      <c r="AC486" s="16">
        <f>IF($E$3="Grams",U486, IF($E$3="% Calories", V486, IF($E$3="% Weight",W486, "")))</f>
        <v>0</v>
      </c>
      <c r="AD486" s="29">
        <v>1</v>
      </c>
    </row>
    <row r="487" spans="1:30">
      <c r="A487" s="21" t="str">
        <f>IF(AND((AC487&lt;=$E$4),(AB487&lt;=$I$4),(AA487&lt;=$H$4),(Z487&lt;=$G$4),(Y487&lt;=$F$4),(X487&lt;=$D$4)),"Compliant","Non-Compliant")</f>
        <v>Compliant</v>
      </c>
      <c r="B487" s="41"/>
      <c r="C487" s="41"/>
      <c r="D487" s="42"/>
      <c r="E487" s="43"/>
      <c r="F487" s="22"/>
      <c r="G487" s="43"/>
      <c r="H487" s="43"/>
      <c r="I487" s="43"/>
      <c r="J487" s="43"/>
      <c r="K487" s="43"/>
      <c r="L487" s="43"/>
      <c r="M487" s="43"/>
      <c r="N487" s="23">
        <f>F487*G487</f>
        <v>0</v>
      </c>
      <c r="O487" s="23">
        <f>F487*H487</f>
        <v>0</v>
      </c>
      <c r="P487" s="24" t="e">
        <f>(I487*F487)/N487</f>
        <v>#DIV/0!</v>
      </c>
      <c r="Q487" s="25">
        <f>F487*J487</f>
        <v>0</v>
      </c>
      <c r="R487" s="26" t="e">
        <f>(Q487*9)/N487</f>
        <v>#DIV/0!</v>
      </c>
      <c r="S487" s="25">
        <f>F487*K487</f>
        <v>0</v>
      </c>
      <c r="T487" s="23">
        <f>L487*F487</f>
        <v>0</v>
      </c>
      <c r="U487" s="23">
        <f>M487*F487</f>
        <v>0</v>
      </c>
      <c r="V487" s="27" t="e">
        <f>(U487*4)/N487</f>
        <v>#DIV/0!</v>
      </c>
      <c r="W487" s="24" t="e">
        <f>U487/E487</f>
        <v>#DIV/0!</v>
      </c>
      <c r="X487" s="16">
        <f>IF($D$3="Calories",N487,"")</f>
        <v>0</v>
      </c>
      <c r="Y487" s="16">
        <f>IF($F$3="Grams",O487,IF($F$3="% Calories",P487,""))</f>
        <v>0</v>
      </c>
      <c r="Z487" s="16" t="str">
        <f>IF($G$3="Grams",K487,"")</f>
        <v/>
      </c>
      <c r="AA487" s="16">
        <f>IF($H$3="Grams",Q487,IF($H$3="% Calories",R487,""))</f>
        <v>0</v>
      </c>
      <c r="AB487" s="16" t="str">
        <f>IF($I$3="Milligrams",T487,"")</f>
        <v/>
      </c>
      <c r="AC487" s="16">
        <f>IF($E$3="Grams",U487, IF($E$3="% Calories", V487, IF($E$3="% Weight",W487, "")))</f>
        <v>0</v>
      </c>
      <c r="AD487" s="29">
        <v>1</v>
      </c>
    </row>
    <row r="488" spans="1:30">
      <c r="A488" s="30" t="str">
        <f>IF(AND((AC488&lt;=$E$4),(AB488&lt;=$I$4),(AA488&lt;=$H$4),(Z488&lt;=$G$4),(Y488&lt;=$F$4),(X488&lt;=$D$4)),"Compliant","Non-Compliant")</f>
        <v>Compliant</v>
      </c>
      <c r="B488" s="38"/>
      <c r="C488" s="38"/>
      <c r="D488" s="39"/>
      <c r="E488" s="40"/>
      <c r="F488" s="31"/>
      <c r="G488" s="40"/>
      <c r="H488" s="40"/>
      <c r="I488" s="40"/>
      <c r="J488" s="40"/>
      <c r="K488" s="40"/>
      <c r="L488" s="40"/>
      <c r="M488" s="40"/>
      <c r="N488" s="32">
        <f>F488*G488</f>
        <v>0</v>
      </c>
      <c r="O488" s="32">
        <f>F488*H488</f>
        <v>0</v>
      </c>
      <c r="P488" s="33" t="e">
        <f>(I488*F488)/N488</f>
        <v>#DIV/0!</v>
      </c>
      <c r="Q488" s="34">
        <f>F488*J488</f>
        <v>0</v>
      </c>
      <c r="R488" s="35" t="e">
        <f>(Q488*9)/N488</f>
        <v>#DIV/0!</v>
      </c>
      <c r="S488" s="34">
        <f>F488*K488</f>
        <v>0</v>
      </c>
      <c r="T488" s="32">
        <f>L488*F488</f>
        <v>0</v>
      </c>
      <c r="U488" s="32">
        <f>M488*F488</f>
        <v>0</v>
      </c>
      <c r="V488" s="36" t="e">
        <f>(U488*4)/N488</f>
        <v>#DIV/0!</v>
      </c>
      <c r="W488" s="33" t="e">
        <f>U488/E488</f>
        <v>#DIV/0!</v>
      </c>
      <c r="X488" s="16">
        <f>IF($D$3="Calories",N488,"")</f>
        <v>0</v>
      </c>
      <c r="Y488" s="16">
        <f>IF($F$3="Grams",O488,IF($F$3="% Calories",P488,""))</f>
        <v>0</v>
      </c>
      <c r="Z488" s="16" t="str">
        <f>IF($G$3="Grams",K488,"")</f>
        <v/>
      </c>
      <c r="AA488" s="16">
        <f>IF($H$3="Grams",Q488,IF($H$3="% Calories",R488,""))</f>
        <v>0</v>
      </c>
      <c r="AB488" s="16" t="str">
        <f>IF($I$3="Milligrams",T488,"")</f>
        <v/>
      </c>
      <c r="AC488" s="16">
        <f>IF($E$3="Grams",U488, IF($E$3="% Calories", V488, IF($E$3="% Weight",W488, "")))</f>
        <v>0</v>
      </c>
      <c r="AD488" s="29">
        <v>1</v>
      </c>
    </row>
    <row r="489" spans="1:30">
      <c r="A489" s="21" t="str">
        <f>IF(AND((AC489&lt;=$E$4),(AB489&lt;=$I$4),(AA489&lt;=$H$4),(Z489&lt;=$G$4),(Y489&lt;=$F$4),(X489&lt;=$D$4)),"Compliant","Non-Compliant")</f>
        <v>Compliant</v>
      </c>
      <c r="B489" s="41"/>
      <c r="C489" s="41"/>
      <c r="D489" s="42"/>
      <c r="E489" s="43"/>
      <c r="F489" s="22"/>
      <c r="G489" s="43"/>
      <c r="H489" s="43"/>
      <c r="I489" s="43"/>
      <c r="J489" s="43"/>
      <c r="K489" s="43"/>
      <c r="L489" s="43"/>
      <c r="M489" s="43"/>
      <c r="N489" s="23">
        <f>F489*G489</f>
        <v>0</v>
      </c>
      <c r="O489" s="23">
        <f>F489*H489</f>
        <v>0</v>
      </c>
      <c r="P489" s="24" t="e">
        <f>(I489*F489)/N489</f>
        <v>#DIV/0!</v>
      </c>
      <c r="Q489" s="25">
        <f>F489*J489</f>
        <v>0</v>
      </c>
      <c r="R489" s="26" t="e">
        <f>(Q489*9)/N489</f>
        <v>#DIV/0!</v>
      </c>
      <c r="S489" s="25">
        <f>F489*K489</f>
        <v>0</v>
      </c>
      <c r="T489" s="23">
        <f>L489*F489</f>
        <v>0</v>
      </c>
      <c r="U489" s="23">
        <f>M489*F489</f>
        <v>0</v>
      </c>
      <c r="V489" s="27" t="e">
        <f>(U489*4)/N489</f>
        <v>#DIV/0!</v>
      </c>
      <c r="W489" s="24" t="e">
        <f>U489/E489</f>
        <v>#DIV/0!</v>
      </c>
      <c r="X489" s="16">
        <f>IF($D$3="Calories",N489,"")</f>
        <v>0</v>
      </c>
      <c r="Y489" s="16">
        <f>IF($F$3="Grams",O489,IF($F$3="% Calories",P489,""))</f>
        <v>0</v>
      </c>
      <c r="Z489" s="16" t="str">
        <f>IF($G$3="Grams",K489,"")</f>
        <v/>
      </c>
      <c r="AA489" s="16">
        <f>IF($H$3="Grams",Q489,IF($H$3="% Calories",R489,""))</f>
        <v>0</v>
      </c>
      <c r="AB489" s="16" t="str">
        <f>IF($I$3="Milligrams",T489,"")</f>
        <v/>
      </c>
      <c r="AC489" s="16">
        <f>IF($E$3="Grams",U489, IF($E$3="% Calories", V489, IF($E$3="% Weight",W489, "")))</f>
        <v>0</v>
      </c>
      <c r="AD489" s="29">
        <v>1</v>
      </c>
    </row>
    <row r="490" spans="1:30">
      <c r="A490" s="30" t="str">
        <f>IF(AND((AC490&lt;=$E$4),(AB490&lt;=$I$4),(AA490&lt;=$H$4),(Z490&lt;=$G$4),(Y490&lt;=$F$4),(X490&lt;=$D$4)),"Compliant","Non-Compliant")</f>
        <v>Compliant</v>
      </c>
      <c r="B490" s="38"/>
      <c r="C490" s="38"/>
      <c r="D490" s="39"/>
      <c r="E490" s="40"/>
      <c r="F490" s="31"/>
      <c r="G490" s="40"/>
      <c r="H490" s="40"/>
      <c r="I490" s="40"/>
      <c r="J490" s="40"/>
      <c r="K490" s="40"/>
      <c r="L490" s="40"/>
      <c r="M490" s="40"/>
      <c r="N490" s="32">
        <f>F490*G490</f>
        <v>0</v>
      </c>
      <c r="O490" s="32">
        <f>F490*H490</f>
        <v>0</v>
      </c>
      <c r="P490" s="33" t="e">
        <f>(I490*F490)/N490</f>
        <v>#DIV/0!</v>
      </c>
      <c r="Q490" s="34">
        <f>F490*J490</f>
        <v>0</v>
      </c>
      <c r="R490" s="35" t="e">
        <f>(Q490*9)/N490</f>
        <v>#DIV/0!</v>
      </c>
      <c r="S490" s="34">
        <f>F490*K490</f>
        <v>0</v>
      </c>
      <c r="T490" s="32">
        <f>L490*F490</f>
        <v>0</v>
      </c>
      <c r="U490" s="32">
        <f>M490*F490</f>
        <v>0</v>
      </c>
      <c r="V490" s="36" t="e">
        <f>(U490*4)/N490</f>
        <v>#DIV/0!</v>
      </c>
      <c r="W490" s="33" t="e">
        <f>U490/E490</f>
        <v>#DIV/0!</v>
      </c>
      <c r="X490" s="16">
        <f>IF($D$3="Calories",N490,"")</f>
        <v>0</v>
      </c>
      <c r="Y490" s="16">
        <f>IF($F$3="Grams",O490,IF($F$3="% Calories",P490,""))</f>
        <v>0</v>
      </c>
      <c r="Z490" s="16" t="str">
        <f>IF($G$3="Grams",K490,"")</f>
        <v/>
      </c>
      <c r="AA490" s="16">
        <f>IF($H$3="Grams",Q490,IF($H$3="% Calories",R490,""))</f>
        <v>0</v>
      </c>
      <c r="AB490" s="16" t="str">
        <f>IF($I$3="Milligrams",T490,"")</f>
        <v/>
      </c>
      <c r="AC490" s="16">
        <f>IF($E$3="Grams",U490, IF($E$3="% Calories", V490, IF($E$3="% Weight",W490, "")))</f>
        <v>0</v>
      </c>
      <c r="AD490" s="29">
        <v>1</v>
      </c>
    </row>
    <row r="491" spans="1:30">
      <c r="A491" s="21" t="str">
        <f>IF(AND((AC491&lt;=$E$4),(AB491&lt;=$I$4),(AA491&lt;=$H$4),(Z491&lt;=$G$4),(Y491&lt;=$F$4),(X491&lt;=$D$4)),"Compliant","Non-Compliant")</f>
        <v>Compliant</v>
      </c>
      <c r="B491" s="41"/>
      <c r="C491" s="41"/>
      <c r="D491" s="42"/>
      <c r="E491" s="43"/>
      <c r="F491" s="22"/>
      <c r="G491" s="43"/>
      <c r="H491" s="43"/>
      <c r="I491" s="43"/>
      <c r="J491" s="43"/>
      <c r="K491" s="43"/>
      <c r="L491" s="43"/>
      <c r="M491" s="43"/>
      <c r="N491" s="23">
        <f>F491*G491</f>
        <v>0</v>
      </c>
      <c r="O491" s="23">
        <f>F491*H491</f>
        <v>0</v>
      </c>
      <c r="P491" s="24" t="e">
        <f>(I491*F491)/N491</f>
        <v>#DIV/0!</v>
      </c>
      <c r="Q491" s="25">
        <f>F491*J491</f>
        <v>0</v>
      </c>
      <c r="R491" s="26" t="e">
        <f>(Q491*9)/N491</f>
        <v>#DIV/0!</v>
      </c>
      <c r="S491" s="25">
        <f>F491*K491</f>
        <v>0</v>
      </c>
      <c r="T491" s="23">
        <f>L491*F491</f>
        <v>0</v>
      </c>
      <c r="U491" s="23">
        <f>M491*F491</f>
        <v>0</v>
      </c>
      <c r="V491" s="27" t="e">
        <f>(U491*4)/N491</f>
        <v>#DIV/0!</v>
      </c>
      <c r="W491" s="24" t="e">
        <f>U491/E491</f>
        <v>#DIV/0!</v>
      </c>
      <c r="X491" s="16">
        <f>IF($D$3="Calories",N491,"")</f>
        <v>0</v>
      </c>
      <c r="Y491" s="16">
        <f>IF($F$3="Grams",O491,IF($F$3="% Calories",P491,""))</f>
        <v>0</v>
      </c>
      <c r="Z491" s="16" t="str">
        <f>IF($G$3="Grams",K491,"")</f>
        <v/>
      </c>
      <c r="AA491" s="16">
        <f>IF($H$3="Grams",Q491,IF($H$3="% Calories",R491,""))</f>
        <v>0</v>
      </c>
      <c r="AB491" s="16" t="str">
        <f>IF($I$3="Milligrams",T491,"")</f>
        <v/>
      </c>
      <c r="AC491" s="16">
        <f>IF($E$3="Grams",U491, IF($E$3="% Calories", V491, IF($E$3="% Weight",W491, "")))</f>
        <v>0</v>
      </c>
      <c r="AD491" s="29">
        <v>1</v>
      </c>
    </row>
    <row r="492" spans="1:30">
      <c r="A492" s="30" t="str">
        <f>IF(AND((AC492&lt;=$E$4),(AB492&lt;=$I$4),(AA492&lt;=$H$4),(Z492&lt;=$G$4),(Y492&lt;=$F$4),(X492&lt;=$D$4)),"Compliant","Non-Compliant")</f>
        <v>Compliant</v>
      </c>
      <c r="B492" s="38"/>
      <c r="C492" s="38"/>
      <c r="D492" s="39"/>
      <c r="E492" s="40"/>
      <c r="F492" s="31"/>
      <c r="G492" s="40"/>
      <c r="H492" s="40"/>
      <c r="I492" s="40"/>
      <c r="J492" s="40"/>
      <c r="K492" s="40"/>
      <c r="L492" s="40"/>
      <c r="M492" s="40"/>
      <c r="N492" s="32">
        <f>F492*G492</f>
        <v>0</v>
      </c>
      <c r="O492" s="32">
        <f>F492*H492</f>
        <v>0</v>
      </c>
      <c r="P492" s="33" t="e">
        <f>(I492*F492)/N492</f>
        <v>#DIV/0!</v>
      </c>
      <c r="Q492" s="34">
        <f>F492*J492</f>
        <v>0</v>
      </c>
      <c r="R492" s="35" t="e">
        <f>(Q492*9)/N492</f>
        <v>#DIV/0!</v>
      </c>
      <c r="S492" s="34">
        <f>F492*K492</f>
        <v>0</v>
      </c>
      <c r="T492" s="32">
        <f>L492*F492</f>
        <v>0</v>
      </c>
      <c r="U492" s="32">
        <f>M492*F492</f>
        <v>0</v>
      </c>
      <c r="V492" s="36" t="e">
        <f>(U492*4)/N492</f>
        <v>#DIV/0!</v>
      </c>
      <c r="W492" s="33" t="e">
        <f>U492/E492</f>
        <v>#DIV/0!</v>
      </c>
      <c r="X492" s="16">
        <f>IF($D$3="Calories",N492,"")</f>
        <v>0</v>
      </c>
      <c r="Y492" s="16">
        <f>IF($F$3="Grams",O492,IF($F$3="% Calories",P492,""))</f>
        <v>0</v>
      </c>
      <c r="Z492" s="16" t="str">
        <f>IF($G$3="Grams",K492,"")</f>
        <v/>
      </c>
      <c r="AA492" s="16">
        <f>IF($H$3="Grams",Q492,IF($H$3="% Calories",R492,""))</f>
        <v>0</v>
      </c>
      <c r="AB492" s="16" t="str">
        <f>IF($I$3="Milligrams",T492,"")</f>
        <v/>
      </c>
      <c r="AC492" s="16">
        <f>IF($E$3="Grams",U492, IF($E$3="% Calories", V492, IF($E$3="% Weight",W492, "")))</f>
        <v>0</v>
      </c>
      <c r="AD492" s="29">
        <v>1</v>
      </c>
    </row>
    <row r="493" spans="1:30">
      <c r="A493" s="21" t="str">
        <f>IF(AND((AC493&lt;=$E$4),(AB493&lt;=$I$4),(AA493&lt;=$H$4),(Z493&lt;=$G$4),(Y493&lt;=$F$4),(X493&lt;=$D$4)),"Compliant","Non-Compliant")</f>
        <v>Compliant</v>
      </c>
      <c r="B493" s="41"/>
      <c r="C493" s="41"/>
      <c r="D493" s="42"/>
      <c r="E493" s="43"/>
      <c r="F493" s="22"/>
      <c r="G493" s="43"/>
      <c r="H493" s="43"/>
      <c r="I493" s="43"/>
      <c r="J493" s="43"/>
      <c r="K493" s="43"/>
      <c r="L493" s="43"/>
      <c r="M493" s="43"/>
      <c r="N493" s="23">
        <f>F493*G493</f>
        <v>0</v>
      </c>
      <c r="O493" s="23">
        <f>F493*H493</f>
        <v>0</v>
      </c>
      <c r="P493" s="24" t="e">
        <f>(I493*F493)/N493</f>
        <v>#DIV/0!</v>
      </c>
      <c r="Q493" s="25">
        <f>F493*J493</f>
        <v>0</v>
      </c>
      <c r="R493" s="26" t="e">
        <f>(Q493*9)/N493</f>
        <v>#DIV/0!</v>
      </c>
      <c r="S493" s="25">
        <f>F493*K493</f>
        <v>0</v>
      </c>
      <c r="T493" s="23">
        <f>L493*F493</f>
        <v>0</v>
      </c>
      <c r="U493" s="23">
        <f>M493*F493</f>
        <v>0</v>
      </c>
      <c r="V493" s="27" t="e">
        <f>(U493*4)/N493</f>
        <v>#DIV/0!</v>
      </c>
      <c r="W493" s="24" t="e">
        <f>U493/E493</f>
        <v>#DIV/0!</v>
      </c>
      <c r="X493" s="16">
        <f>IF($D$3="Calories",N493,"")</f>
        <v>0</v>
      </c>
      <c r="Y493" s="16">
        <f>IF($F$3="Grams",O493,IF($F$3="% Calories",P493,""))</f>
        <v>0</v>
      </c>
      <c r="Z493" s="16" t="str">
        <f>IF($G$3="Grams",K493,"")</f>
        <v/>
      </c>
      <c r="AA493" s="16">
        <f>IF($H$3="Grams",Q493,IF($H$3="% Calories",R493,""))</f>
        <v>0</v>
      </c>
      <c r="AB493" s="16" t="str">
        <f>IF($I$3="Milligrams",T493,"")</f>
        <v/>
      </c>
      <c r="AC493" s="16">
        <f>IF($E$3="Grams",U493, IF($E$3="% Calories", V493, IF($E$3="% Weight",W493, "")))</f>
        <v>0</v>
      </c>
      <c r="AD493" s="29">
        <v>1</v>
      </c>
    </row>
    <row r="494" spans="1:30">
      <c r="A494" s="30" t="str">
        <f>IF(AND((AC494&lt;=$E$4),(AB494&lt;=$I$4),(AA494&lt;=$H$4),(Z494&lt;=$G$4),(Y494&lt;=$F$4),(X494&lt;=$D$4)),"Compliant","Non-Compliant")</f>
        <v>Compliant</v>
      </c>
      <c r="B494" s="38"/>
      <c r="C494" s="38"/>
      <c r="D494" s="39"/>
      <c r="E494" s="40"/>
      <c r="F494" s="31"/>
      <c r="G494" s="40"/>
      <c r="H494" s="40"/>
      <c r="I494" s="40"/>
      <c r="J494" s="40"/>
      <c r="K494" s="40"/>
      <c r="L494" s="40"/>
      <c r="M494" s="40"/>
      <c r="N494" s="32">
        <f>F494*G494</f>
        <v>0</v>
      </c>
      <c r="O494" s="32">
        <f>F494*H494</f>
        <v>0</v>
      </c>
      <c r="P494" s="33" t="e">
        <f>(I494*F494)/N494</f>
        <v>#DIV/0!</v>
      </c>
      <c r="Q494" s="34">
        <f>F494*J494</f>
        <v>0</v>
      </c>
      <c r="R494" s="35" t="e">
        <f>(Q494*9)/N494</f>
        <v>#DIV/0!</v>
      </c>
      <c r="S494" s="34">
        <f>F494*K494</f>
        <v>0</v>
      </c>
      <c r="T494" s="32">
        <f>L494*F494</f>
        <v>0</v>
      </c>
      <c r="U494" s="32">
        <f>M494*F494</f>
        <v>0</v>
      </c>
      <c r="V494" s="36" t="e">
        <f>(U494*4)/N494</f>
        <v>#DIV/0!</v>
      </c>
      <c r="W494" s="33" t="e">
        <f>U494/E494</f>
        <v>#DIV/0!</v>
      </c>
      <c r="X494" s="16">
        <f>IF($D$3="Calories",N494,"")</f>
        <v>0</v>
      </c>
      <c r="Y494" s="16">
        <f>IF($F$3="Grams",O494,IF($F$3="% Calories",P494,""))</f>
        <v>0</v>
      </c>
      <c r="Z494" s="16" t="str">
        <f>IF($G$3="Grams",K494,"")</f>
        <v/>
      </c>
      <c r="AA494" s="16">
        <f>IF($H$3="Grams",Q494,IF($H$3="% Calories",R494,""))</f>
        <v>0</v>
      </c>
      <c r="AB494" s="16" t="str">
        <f>IF($I$3="Milligrams",T494,"")</f>
        <v/>
      </c>
      <c r="AC494" s="16">
        <f>IF($E$3="Grams",U494, IF($E$3="% Calories", V494, IF($E$3="% Weight",W494, "")))</f>
        <v>0</v>
      </c>
      <c r="AD494" s="29">
        <v>1</v>
      </c>
    </row>
    <row r="495" spans="1:30">
      <c r="A495" s="21" t="str">
        <f>IF(AND((AC495&lt;=$E$4),(AB495&lt;=$I$4),(AA495&lt;=$H$4),(Z495&lt;=$G$4),(Y495&lt;=$F$4),(X495&lt;=$D$4)),"Compliant","Non-Compliant")</f>
        <v>Compliant</v>
      </c>
      <c r="B495" s="41"/>
      <c r="C495" s="41"/>
      <c r="D495" s="42"/>
      <c r="E495" s="43"/>
      <c r="F495" s="22"/>
      <c r="G495" s="43"/>
      <c r="H495" s="43"/>
      <c r="I495" s="43"/>
      <c r="J495" s="43"/>
      <c r="K495" s="43"/>
      <c r="L495" s="43"/>
      <c r="M495" s="43"/>
      <c r="N495" s="23">
        <f>F495*G495</f>
        <v>0</v>
      </c>
      <c r="O495" s="23">
        <f>F495*H495</f>
        <v>0</v>
      </c>
      <c r="P495" s="24" t="e">
        <f>(I495*F495)/N495</f>
        <v>#DIV/0!</v>
      </c>
      <c r="Q495" s="25">
        <f>F495*J495</f>
        <v>0</v>
      </c>
      <c r="R495" s="26" t="e">
        <f>(Q495*9)/N495</f>
        <v>#DIV/0!</v>
      </c>
      <c r="S495" s="25">
        <f>F495*K495</f>
        <v>0</v>
      </c>
      <c r="T495" s="23">
        <f>L495*F495</f>
        <v>0</v>
      </c>
      <c r="U495" s="23">
        <f>M495*F495</f>
        <v>0</v>
      </c>
      <c r="V495" s="27" t="e">
        <f>(U495*4)/N495</f>
        <v>#DIV/0!</v>
      </c>
      <c r="W495" s="24" t="e">
        <f>U495/E495</f>
        <v>#DIV/0!</v>
      </c>
      <c r="X495" s="16">
        <f>IF($D$3="Calories",N495,"")</f>
        <v>0</v>
      </c>
      <c r="Y495" s="16">
        <f>IF($F$3="Grams",O495,IF($F$3="% Calories",P495,""))</f>
        <v>0</v>
      </c>
      <c r="Z495" s="16" t="str">
        <f>IF($G$3="Grams",K495,"")</f>
        <v/>
      </c>
      <c r="AA495" s="16">
        <f>IF($H$3="Grams",Q495,IF($H$3="% Calories",R495,""))</f>
        <v>0</v>
      </c>
      <c r="AB495" s="16" t="str">
        <f>IF($I$3="Milligrams",T495,"")</f>
        <v/>
      </c>
      <c r="AC495" s="16">
        <f>IF($E$3="Grams",U495, IF($E$3="% Calories", V495, IF($E$3="% Weight",W495, "")))</f>
        <v>0</v>
      </c>
      <c r="AD495" s="29">
        <v>1</v>
      </c>
    </row>
    <row r="496" spans="1:30">
      <c r="A496" s="30" t="str">
        <f>IF(AND((AC496&lt;=$E$4),(AB496&lt;=$I$4),(AA496&lt;=$H$4),(Z496&lt;=$G$4),(Y496&lt;=$F$4),(X496&lt;=$D$4)),"Compliant","Non-Compliant")</f>
        <v>Compliant</v>
      </c>
      <c r="B496" s="38"/>
      <c r="C496" s="38"/>
      <c r="D496" s="39"/>
      <c r="E496" s="40"/>
      <c r="F496" s="31"/>
      <c r="G496" s="40"/>
      <c r="H496" s="40"/>
      <c r="I496" s="40"/>
      <c r="J496" s="40"/>
      <c r="K496" s="40"/>
      <c r="L496" s="40"/>
      <c r="M496" s="40"/>
      <c r="N496" s="32">
        <f>F496*G496</f>
        <v>0</v>
      </c>
      <c r="O496" s="32">
        <f>F496*H496</f>
        <v>0</v>
      </c>
      <c r="P496" s="33" t="e">
        <f>(I496*F496)/N496</f>
        <v>#DIV/0!</v>
      </c>
      <c r="Q496" s="34">
        <f>F496*J496</f>
        <v>0</v>
      </c>
      <c r="R496" s="35" t="e">
        <f>(Q496*9)/N496</f>
        <v>#DIV/0!</v>
      </c>
      <c r="S496" s="34">
        <f>F496*K496</f>
        <v>0</v>
      </c>
      <c r="T496" s="32">
        <f>L496*F496</f>
        <v>0</v>
      </c>
      <c r="U496" s="32">
        <f>M496*F496</f>
        <v>0</v>
      </c>
      <c r="V496" s="36" t="e">
        <f>(U496*4)/N496</f>
        <v>#DIV/0!</v>
      </c>
      <c r="W496" s="33" t="e">
        <f>U496/E496</f>
        <v>#DIV/0!</v>
      </c>
      <c r="X496" s="16">
        <f>IF($D$3="Calories",N496,"")</f>
        <v>0</v>
      </c>
      <c r="Y496" s="16">
        <f>IF($F$3="Grams",O496,IF($F$3="% Calories",P496,""))</f>
        <v>0</v>
      </c>
      <c r="Z496" s="16" t="str">
        <f>IF($G$3="Grams",K496,"")</f>
        <v/>
      </c>
      <c r="AA496" s="16">
        <f>IF($H$3="Grams",Q496,IF($H$3="% Calories",R496,""))</f>
        <v>0</v>
      </c>
      <c r="AB496" s="16" t="str">
        <f>IF($I$3="Milligrams",T496,"")</f>
        <v/>
      </c>
      <c r="AC496" s="16">
        <f>IF($E$3="Grams",U496, IF($E$3="% Calories", V496, IF($E$3="% Weight",W496, "")))</f>
        <v>0</v>
      </c>
      <c r="AD496" s="29">
        <v>1</v>
      </c>
    </row>
    <row r="497" spans="1:30">
      <c r="A497" s="21" t="str">
        <f>IF(AND((AC497&lt;=$E$4),(AB497&lt;=$I$4),(AA497&lt;=$H$4),(Z497&lt;=$G$4),(Y497&lt;=$F$4),(X497&lt;=$D$4)),"Compliant","Non-Compliant")</f>
        <v>Compliant</v>
      </c>
      <c r="B497" s="41"/>
      <c r="C497" s="41"/>
      <c r="D497" s="42"/>
      <c r="E497" s="43"/>
      <c r="F497" s="22"/>
      <c r="G497" s="43"/>
      <c r="H497" s="43"/>
      <c r="I497" s="43"/>
      <c r="J497" s="43"/>
      <c r="K497" s="43"/>
      <c r="L497" s="43"/>
      <c r="M497" s="43"/>
      <c r="N497" s="23">
        <f>F497*G497</f>
        <v>0</v>
      </c>
      <c r="O497" s="23">
        <f>F497*H497</f>
        <v>0</v>
      </c>
      <c r="P497" s="24" t="e">
        <f>(I497*F497)/N497</f>
        <v>#DIV/0!</v>
      </c>
      <c r="Q497" s="25">
        <f>F497*J497</f>
        <v>0</v>
      </c>
      <c r="R497" s="26" t="e">
        <f>(Q497*9)/N497</f>
        <v>#DIV/0!</v>
      </c>
      <c r="S497" s="25">
        <f>F497*K497</f>
        <v>0</v>
      </c>
      <c r="T497" s="23">
        <f>L497*F497</f>
        <v>0</v>
      </c>
      <c r="U497" s="23">
        <f>M497*F497</f>
        <v>0</v>
      </c>
      <c r="V497" s="27" t="e">
        <f>(U497*4)/N497</f>
        <v>#DIV/0!</v>
      </c>
      <c r="W497" s="24" t="e">
        <f>U497/E497</f>
        <v>#DIV/0!</v>
      </c>
      <c r="X497" s="16">
        <f>IF($D$3="Calories",N497,"")</f>
        <v>0</v>
      </c>
      <c r="Y497" s="16">
        <f>IF($F$3="Grams",O497,IF($F$3="% Calories",P497,""))</f>
        <v>0</v>
      </c>
      <c r="Z497" s="16" t="str">
        <f>IF($G$3="Grams",K497,"")</f>
        <v/>
      </c>
      <c r="AA497" s="16">
        <f>IF($H$3="Grams",Q497,IF($H$3="% Calories",R497,""))</f>
        <v>0</v>
      </c>
      <c r="AB497" s="16" t="str">
        <f>IF($I$3="Milligrams",T497,"")</f>
        <v/>
      </c>
      <c r="AC497" s="16">
        <f>IF($E$3="Grams",U497, IF($E$3="% Calories", V497, IF($E$3="% Weight",W497, "")))</f>
        <v>0</v>
      </c>
      <c r="AD497" s="29">
        <v>1</v>
      </c>
    </row>
    <row r="498" spans="1:30">
      <c r="A498" s="30" t="str">
        <f>IF(AND((AC498&lt;=$E$4),(AB498&lt;=$I$4),(AA498&lt;=$H$4),(Z498&lt;=$G$4),(Y498&lt;=$F$4),(X498&lt;=$D$4)),"Compliant","Non-Compliant")</f>
        <v>Compliant</v>
      </c>
      <c r="B498" s="38"/>
      <c r="C498" s="38"/>
      <c r="D498" s="39"/>
      <c r="E498" s="40"/>
      <c r="F498" s="31"/>
      <c r="G498" s="40"/>
      <c r="H498" s="40"/>
      <c r="I498" s="40"/>
      <c r="J498" s="40"/>
      <c r="K498" s="40"/>
      <c r="L498" s="40"/>
      <c r="M498" s="40"/>
      <c r="N498" s="32">
        <f>F498*G498</f>
        <v>0</v>
      </c>
      <c r="O498" s="32">
        <f>F498*H498</f>
        <v>0</v>
      </c>
      <c r="P498" s="33" t="e">
        <f>(I498*F498)/N498</f>
        <v>#DIV/0!</v>
      </c>
      <c r="Q498" s="34">
        <f>F498*J498</f>
        <v>0</v>
      </c>
      <c r="R498" s="35" t="e">
        <f>(Q498*9)/N498</f>
        <v>#DIV/0!</v>
      </c>
      <c r="S498" s="34">
        <f>F498*K498</f>
        <v>0</v>
      </c>
      <c r="T498" s="32">
        <f>L498*F498</f>
        <v>0</v>
      </c>
      <c r="U498" s="32">
        <f>M498*F498</f>
        <v>0</v>
      </c>
      <c r="V498" s="36" t="e">
        <f>(U498*4)/N498</f>
        <v>#DIV/0!</v>
      </c>
      <c r="W498" s="33" t="e">
        <f>U498/E498</f>
        <v>#DIV/0!</v>
      </c>
      <c r="X498" s="16">
        <f>IF($D$3="Calories",N498,"")</f>
        <v>0</v>
      </c>
      <c r="Y498" s="16">
        <f>IF($F$3="Grams",O498,IF($F$3="% Calories",P498,""))</f>
        <v>0</v>
      </c>
      <c r="Z498" s="16" t="str">
        <f>IF($G$3="Grams",K498,"")</f>
        <v/>
      </c>
      <c r="AA498" s="16">
        <f>IF($H$3="Grams",Q498,IF($H$3="% Calories",R498,""))</f>
        <v>0</v>
      </c>
      <c r="AB498" s="16" t="str">
        <f>IF($I$3="Milligrams",T498,"")</f>
        <v/>
      </c>
      <c r="AC498" s="16">
        <f>IF($E$3="Grams",U498, IF($E$3="% Calories", V498, IF($E$3="% Weight",W498, "")))</f>
        <v>0</v>
      </c>
      <c r="AD498" s="29">
        <v>1</v>
      </c>
    </row>
    <row r="499" spans="1:30">
      <c r="A499" s="21" t="str">
        <f>IF(AND((AC499&lt;=$E$4),(AB499&lt;=$I$4),(AA499&lt;=$H$4),(Z499&lt;=$G$4),(Y499&lt;=$F$4),(X499&lt;=$D$4)),"Compliant","Non-Compliant")</f>
        <v>Compliant</v>
      </c>
      <c r="B499" s="41"/>
      <c r="C499" s="41"/>
      <c r="D499" s="42"/>
      <c r="E499" s="43"/>
      <c r="F499" s="22"/>
      <c r="G499" s="43"/>
      <c r="H499" s="43"/>
      <c r="I499" s="43"/>
      <c r="J499" s="43"/>
      <c r="K499" s="43"/>
      <c r="L499" s="43"/>
      <c r="M499" s="43"/>
      <c r="N499" s="23">
        <f>F499*G499</f>
        <v>0</v>
      </c>
      <c r="O499" s="23">
        <f>F499*H499</f>
        <v>0</v>
      </c>
      <c r="P499" s="24" t="e">
        <f>(I499*F499)/N499</f>
        <v>#DIV/0!</v>
      </c>
      <c r="Q499" s="25">
        <f>F499*J499</f>
        <v>0</v>
      </c>
      <c r="R499" s="26" t="e">
        <f>(Q499*9)/N499</f>
        <v>#DIV/0!</v>
      </c>
      <c r="S499" s="25">
        <f>F499*K499</f>
        <v>0</v>
      </c>
      <c r="T499" s="23">
        <f>L499*F499</f>
        <v>0</v>
      </c>
      <c r="U499" s="23">
        <f>M499*F499</f>
        <v>0</v>
      </c>
      <c r="V499" s="27" t="e">
        <f>(U499*4)/N499</f>
        <v>#DIV/0!</v>
      </c>
      <c r="W499" s="24" t="e">
        <f>U499/E499</f>
        <v>#DIV/0!</v>
      </c>
      <c r="X499" s="16">
        <f>IF($D$3="Calories",N499,"")</f>
        <v>0</v>
      </c>
      <c r="Y499" s="16">
        <f>IF($F$3="Grams",O499,IF($F$3="% Calories",P499,""))</f>
        <v>0</v>
      </c>
      <c r="Z499" s="16" t="str">
        <f>IF($G$3="Grams",K499,"")</f>
        <v/>
      </c>
      <c r="AA499" s="16">
        <f>IF($H$3="Grams",Q499,IF($H$3="% Calories",R499,""))</f>
        <v>0</v>
      </c>
      <c r="AB499" s="16" t="str">
        <f>IF($I$3="Milligrams",T499,"")</f>
        <v/>
      </c>
      <c r="AC499" s="16">
        <f>IF($E$3="Grams",U499, IF($E$3="% Calories", V499, IF($E$3="% Weight",W499, "")))</f>
        <v>0</v>
      </c>
      <c r="AD499" s="29">
        <v>1</v>
      </c>
    </row>
    <row r="500" spans="1:30">
      <c r="A500" s="30" t="str">
        <f>IF(AND((AC500&lt;=$E$4),(AB500&lt;=$I$4),(AA500&lt;=$H$4),(Z500&lt;=$G$4),(Y500&lt;=$F$4),(X500&lt;=$D$4)),"Compliant","Non-Compliant")</f>
        <v>Compliant</v>
      </c>
      <c r="B500" s="38"/>
      <c r="C500" s="38"/>
      <c r="D500" s="39"/>
      <c r="E500" s="40"/>
      <c r="F500" s="31"/>
      <c r="G500" s="40"/>
      <c r="H500" s="40"/>
      <c r="I500" s="40"/>
      <c r="J500" s="40"/>
      <c r="K500" s="40"/>
      <c r="L500" s="40"/>
      <c r="M500" s="40"/>
      <c r="N500" s="32">
        <f>F500*G500</f>
        <v>0</v>
      </c>
      <c r="O500" s="32">
        <f>F500*H500</f>
        <v>0</v>
      </c>
      <c r="P500" s="33" t="e">
        <f>(I500*F500)/N500</f>
        <v>#DIV/0!</v>
      </c>
      <c r="Q500" s="34">
        <f>F500*J500</f>
        <v>0</v>
      </c>
      <c r="R500" s="35" t="e">
        <f>(Q500*9)/N500</f>
        <v>#DIV/0!</v>
      </c>
      <c r="S500" s="34">
        <f>F500*K500</f>
        <v>0</v>
      </c>
      <c r="T500" s="32">
        <f>L500*F500</f>
        <v>0</v>
      </c>
      <c r="U500" s="32">
        <f>M500*F500</f>
        <v>0</v>
      </c>
      <c r="V500" s="36" t="e">
        <f>(U500*4)/N500</f>
        <v>#DIV/0!</v>
      </c>
      <c r="W500" s="33" t="e">
        <f>U500/E500</f>
        <v>#DIV/0!</v>
      </c>
      <c r="X500" s="16">
        <f>IF($D$3="Calories",N500,"")</f>
        <v>0</v>
      </c>
      <c r="Y500" s="16">
        <f>IF($F$3="Grams",O500,IF($F$3="% Calories",P500,""))</f>
        <v>0</v>
      </c>
      <c r="Z500" s="16" t="str">
        <f>IF($G$3="Grams",K500,"")</f>
        <v/>
      </c>
      <c r="AA500" s="16">
        <f>IF($H$3="Grams",Q500,IF($H$3="% Calories",R500,""))</f>
        <v>0</v>
      </c>
      <c r="AB500" s="16" t="str">
        <f>IF($I$3="Milligrams",T500,"")</f>
        <v/>
      </c>
      <c r="AC500" s="16">
        <f>IF($E$3="Grams",U500, IF($E$3="% Calories", V500, IF($E$3="% Weight",W500, "")))</f>
        <v>0</v>
      </c>
      <c r="AD500" s="29">
        <v>1</v>
      </c>
    </row>
    <row r="501" spans="1:30">
      <c r="A501" s="21" t="str">
        <f>IF(AND((AC501&lt;=$E$4),(AB501&lt;=$I$4),(AA501&lt;=$H$4),(Z501&lt;=$G$4),(Y501&lt;=$F$4),(X501&lt;=$D$4)),"Compliant","Non-Compliant")</f>
        <v>Compliant</v>
      </c>
      <c r="B501" s="41"/>
      <c r="C501" s="41"/>
      <c r="D501" s="42"/>
      <c r="E501" s="43"/>
      <c r="F501" s="22"/>
      <c r="G501" s="43"/>
      <c r="H501" s="43"/>
      <c r="I501" s="43"/>
      <c r="J501" s="43"/>
      <c r="K501" s="43"/>
      <c r="L501" s="43"/>
      <c r="M501" s="43"/>
      <c r="N501" s="23">
        <f>F501*G501</f>
        <v>0</v>
      </c>
      <c r="O501" s="23">
        <f>F501*H501</f>
        <v>0</v>
      </c>
      <c r="P501" s="24" t="e">
        <f>(I501*F501)/N501</f>
        <v>#DIV/0!</v>
      </c>
      <c r="Q501" s="25">
        <f>F501*J501</f>
        <v>0</v>
      </c>
      <c r="R501" s="26" t="e">
        <f>(Q501*9)/N501</f>
        <v>#DIV/0!</v>
      </c>
      <c r="S501" s="25">
        <f>F501*K501</f>
        <v>0</v>
      </c>
      <c r="T501" s="23">
        <f>L501*F501</f>
        <v>0</v>
      </c>
      <c r="U501" s="23">
        <f>M501*F501</f>
        <v>0</v>
      </c>
      <c r="V501" s="27" t="e">
        <f>(U501*4)/N501</f>
        <v>#DIV/0!</v>
      </c>
      <c r="W501" s="24" t="e">
        <f>U501/E501</f>
        <v>#DIV/0!</v>
      </c>
      <c r="X501" s="16">
        <f>IF($D$3="Calories",N501,"")</f>
        <v>0</v>
      </c>
      <c r="Y501" s="16">
        <f>IF($F$3="Grams",O501,IF($F$3="% Calories",P501,""))</f>
        <v>0</v>
      </c>
      <c r="Z501" s="16" t="str">
        <f>IF($G$3="Grams",K501,"")</f>
        <v/>
      </c>
      <c r="AA501" s="16">
        <f>IF($H$3="Grams",Q501,IF($H$3="% Calories",R501,""))</f>
        <v>0</v>
      </c>
      <c r="AB501" s="16" t="str">
        <f>IF($I$3="Milligrams",T501,"")</f>
        <v/>
      </c>
      <c r="AC501" s="16">
        <f>IF($E$3="Grams",U501, IF($E$3="% Calories", V501, IF($E$3="% Weight",W501, "")))</f>
        <v>0</v>
      </c>
      <c r="AD501" s="29">
        <v>1</v>
      </c>
    </row>
    <row r="502" spans="1:30">
      <c r="A502" s="30" t="str">
        <f>IF(AND((AC502&lt;=$E$4),(AB502&lt;=$I$4),(AA502&lt;=$H$4),(Z502&lt;=$G$4),(Y502&lt;=$F$4),(X502&lt;=$D$4)),"Compliant","Non-Compliant")</f>
        <v>Compliant</v>
      </c>
      <c r="B502" s="38"/>
      <c r="C502" s="38"/>
      <c r="D502" s="39"/>
      <c r="E502" s="40"/>
      <c r="F502" s="31"/>
      <c r="G502" s="40"/>
      <c r="H502" s="40"/>
      <c r="I502" s="40"/>
      <c r="J502" s="40"/>
      <c r="K502" s="40"/>
      <c r="L502" s="40"/>
      <c r="M502" s="40"/>
      <c r="N502" s="32">
        <f>F502*G502</f>
        <v>0</v>
      </c>
      <c r="O502" s="32">
        <f>F502*H502</f>
        <v>0</v>
      </c>
      <c r="P502" s="33" t="e">
        <f>(I502*F502)/N502</f>
        <v>#DIV/0!</v>
      </c>
      <c r="Q502" s="34">
        <f>F502*J502</f>
        <v>0</v>
      </c>
      <c r="R502" s="35" t="e">
        <f>(Q502*9)/N502</f>
        <v>#DIV/0!</v>
      </c>
      <c r="S502" s="34">
        <f>F502*K502</f>
        <v>0</v>
      </c>
      <c r="T502" s="32">
        <f>L502*F502</f>
        <v>0</v>
      </c>
      <c r="U502" s="32">
        <f>M502*F502</f>
        <v>0</v>
      </c>
      <c r="V502" s="36" t="e">
        <f>(U502*4)/N502</f>
        <v>#DIV/0!</v>
      </c>
      <c r="W502" s="33" t="e">
        <f>U502/E502</f>
        <v>#DIV/0!</v>
      </c>
      <c r="X502" s="16">
        <f>IF($D$3="Calories",N502,"")</f>
        <v>0</v>
      </c>
      <c r="Y502" s="16">
        <f>IF($F$3="Grams",O502,IF($F$3="% Calories",P502,""))</f>
        <v>0</v>
      </c>
      <c r="Z502" s="16" t="str">
        <f>IF($G$3="Grams",K502,"")</f>
        <v/>
      </c>
      <c r="AA502" s="16">
        <f>IF($H$3="Grams",Q502,IF($H$3="% Calories",R502,""))</f>
        <v>0</v>
      </c>
      <c r="AB502" s="16" t="str">
        <f>IF($I$3="Milligrams",T502,"")</f>
        <v/>
      </c>
      <c r="AC502" s="16">
        <f>IF($E$3="Grams",U502, IF($E$3="% Calories", V502, IF($E$3="% Weight",W502, "")))</f>
        <v>0</v>
      </c>
      <c r="AD502" s="29">
        <v>1</v>
      </c>
    </row>
    <row r="503" spans="1:30">
      <c r="A503" s="21" t="str">
        <f>IF(AND((AC503&lt;=$E$4),(AB503&lt;=$I$4),(AA503&lt;=$H$4),(Z503&lt;=$G$4),(Y503&lt;=$F$4),(X503&lt;=$D$4)),"Compliant","Non-Compliant")</f>
        <v>Compliant</v>
      </c>
      <c r="B503" s="41"/>
      <c r="C503" s="41"/>
      <c r="D503" s="42"/>
      <c r="E503" s="43"/>
      <c r="F503" s="22"/>
      <c r="G503" s="43"/>
      <c r="H503" s="43"/>
      <c r="I503" s="43"/>
      <c r="J503" s="43"/>
      <c r="K503" s="43"/>
      <c r="L503" s="43"/>
      <c r="M503" s="43"/>
      <c r="N503" s="23">
        <f>F503*G503</f>
        <v>0</v>
      </c>
      <c r="O503" s="23">
        <f>F503*H503</f>
        <v>0</v>
      </c>
      <c r="P503" s="24" t="e">
        <f>(I503*F503)/N503</f>
        <v>#DIV/0!</v>
      </c>
      <c r="Q503" s="25">
        <f>F503*J503</f>
        <v>0</v>
      </c>
      <c r="R503" s="26" t="e">
        <f>(Q503*9)/N503</f>
        <v>#DIV/0!</v>
      </c>
      <c r="S503" s="25">
        <f>F503*K503</f>
        <v>0</v>
      </c>
      <c r="T503" s="23">
        <f>L503*F503</f>
        <v>0</v>
      </c>
      <c r="U503" s="23">
        <f>M503*F503</f>
        <v>0</v>
      </c>
      <c r="V503" s="27" t="e">
        <f>(U503*4)/N503</f>
        <v>#DIV/0!</v>
      </c>
      <c r="W503" s="24" t="e">
        <f>U503/E503</f>
        <v>#DIV/0!</v>
      </c>
      <c r="X503" s="16">
        <f>IF($D$3="Calories",N503,"")</f>
        <v>0</v>
      </c>
      <c r="Y503" s="16">
        <f>IF($F$3="Grams",O503,IF($F$3="% Calories",P503,""))</f>
        <v>0</v>
      </c>
      <c r="Z503" s="16" t="str">
        <f>IF($G$3="Grams",K503,"")</f>
        <v/>
      </c>
      <c r="AA503" s="16">
        <f>IF($H$3="Grams",Q503,IF($H$3="% Calories",R503,""))</f>
        <v>0</v>
      </c>
      <c r="AB503" s="16" t="str">
        <f>IF($I$3="Milligrams",T503,"")</f>
        <v/>
      </c>
      <c r="AC503" s="16">
        <f>IF($E$3="Grams",U503, IF($E$3="% Calories", V503, IF($E$3="% Weight",W503, "")))</f>
        <v>0</v>
      </c>
      <c r="AD503" s="29">
        <v>1</v>
      </c>
    </row>
    <row r="504" spans="1:30">
      <c r="A504" s="30" t="str">
        <f>IF(AND((AC504&lt;=$E$4),(AB504&lt;=$I$4),(AA504&lt;=$H$4),(Z504&lt;=$G$4),(Y504&lt;=$F$4),(X504&lt;=$D$4)),"Compliant","Non-Compliant")</f>
        <v>Compliant</v>
      </c>
      <c r="B504" s="38"/>
      <c r="C504" s="38"/>
      <c r="D504" s="39"/>
      <c r="E504" s="40"/>
      <c r="F504" s="31"/>
      <c r="G504" s="40"/>
      <c r="H504" s="40"/>
      <c r="I504" s="40"/>
      <c r="J504" s="40"/>
      <c r="K504" s="40"/>
      <c r="L504" s="40"/>
      <c r="M504" s="40"/>
      <c r="N504" s="32">
        <f>F504*G504</f>
        <v>0</v>
      </c>
      <c r="O504" s="32">
        <f>F504*H504</f>
        <v>0</v>
      </c>
      <c r="P504" s="33" t="e">
        <f>(I504*F504)/N504</f>
        <v>#DIV/0!</v>
      </c>
      <c r="Q504" s="34">
        <f>F504*J504</f>
        <v>0</v>
      </c>
      <c r="R504" s="35" t="e">
        <f>(Q504*9)/N504</f>
        <v>#DIV/0!</v>
      </c>
      <c r="S504" s="34">
        <f>F504*K504</f>
        <v>0</v>
      </c>
      <c r="T504" s="32">
        <f>L504*F504</f>
        <v>0</v>
      </c>
      <c r="U504" s="32">
        <f>M504*F504</f>
        <v>0</v>
      </c>
      <c r="V504" s="36" t="e">
        <f>(U504*4)/N504</f>
        <v>#DIV/0!</v>
      </c>
      <c r="W504" s="33" t="e">
        <f>U504/E504</f>
        <v>#DIV/0!</v>
      </c>
      <c r="X504" s="16">
        <f>IF($D$3="Calories",N504,"")</f>
        <v>0</v>
      </c>
      <c r="Y504" s="16">
        <f>IF($F$3="Grams",O504,IF($F$3="% Calories",P504,""))</f>
        <v>0</v>
      </c>
      <c r="Z504" s="16" t="str">
        <f>IF($G$3="Grams",K504,"")</f>
        <v/>
      </c>
      <c r="AA504" s="16">
        <f>IF($H$3="Grams",Q504,IF($H$3="% Calories",R504,""))</f>
        <v>0</v>
      </c>
      <c r="AB504" s="16" t="str">
        <f>IF($I$3="Milligrams",T504,"")</f>
        <v/>
      </c>
      <c r="AC504" s="16">
        <f>IF($E$3="Grams",U504, IF($E$3="% Calories", V504, IF($E$3="% Weight",W504, "")))</f>
        <v>0</v>
      </c>
      <c r="AD504" s="29">
        <v>1</v>
      </c>
    </row>
    <row r="505" spans="1:30">
      <c r="A505" s="21" t="str">
        <f>IF(AND((AC505&lt;=$E$4),(AB505&lt;=$I$4),(AA505&lt;=$H$4),(Z505&lt;=$G$4),(Y505&lt;=$F$4),(X505&lt;=$D$4)),"Compliant","Non-Compliant")</f>
        <v>Compliant</v>
      </c>
      <c r="B505" s="41"/>
      <c r="C505" s="41"/>
      <c r="D505" s="42"/>
      <c r="E505" s="43"/>
      <c r="F505" s="22"/>
      <c r="G505" s="43"/>
      <c r="H505" s="43"/>
      <c r="I505" s="43"/>
      <c r="J505" s="43"/>
      <c r="K505" s="43"/>
      <c r="L505" s="43"/>
      <c r="M505" s="43"/>
      <c r="N505" s="23">
        <f>F505*G505</f>
        <v>0</v>
      </c>
      <c r="O505" s="23">
        <f>F505*H505</f>
        <v>0</v>
      </c>
      <c r="P505" s="24" t="e">
        <f>(I505*F505)/N505</f>
        <v>#DIV/0!</v>
      </c>
      <c r="Q505" s="25">
        <f>F505*J505</f>
        <v>0</v>
      </c>
      <c r="R505" s="26" t="e">
        <f>(Q505*9)/N505</f>
        <v>#DIV/0!</v>
      </c>
      <c r="S505" s="25">
        <f>F505*K505</f>
        <v>0</v>
      </c>
      <c r="T505" s="23">
        <f>L505*F505</f>
        <v>0</v>
      </c>
      <c r="U505" s="23">
        <f>M505*F505</f>
        <v>0</v>
      </c>
      <c r="V505" s="27" t="e">
        <f>(U505*4)/N505</f>
        <v>#DIV/0!</v>
      </c>
      <c r="W505" s="24" t="e">
        <f>U505/E505</f>
        <v>#DIV/0!</v>
      </c>
      <c r="X505" s="16">
        <f>IF($D$3="Calories",N505,"")</f>
        <v>0</v>
      </c>
      <c r="Y505" s="16">
        <f>IF($F$3="Grams",O505,IF($F$3="% Calories",P505,""))</f>
        <v>0</v>
      </c>
      <c r="Z505" s="16" t="str">
        <f>IF($G$3="Grams",K505,"")</f>
        <v/>
      </c>
      <c r="AA505" s="16">
        <f>IF($H$3="Grams",Q505,IF($H$3="% Calories",R505,""))</f>
        <v>0</v>
      </c>
      <c r="AB505" s="16" t="str">
        <f>IF($I$3="Milligrams",T505,"")</f>
        <v/>
      </c>
      <c r="AC505" s="16">
        <f>IF($E$3="Grams",U505, IF($E$3="% Calories", V505, IF($E$3="% Weight",W505, "")))</f>
        <v>0</v>
      </c>
      <c r="AD505" s="29">
        <v>1</v>
      </c>
    </row>
    <row r="506" spans="1:30">
      <c r="A506" s="30" t="str">
        <f>IF(AND((AC506&lt;=$E$4),(AB506&lt;=$I$4),(AA506&lt;=$H$4),(Z506&lt;=$G$4),(Y506&lt;=$F$4),(X506&lt;=$D$4)),"Compliant","Non-Compliant")</f>
        <v>Compliant</v>
      </c>
      <c r="B506" s="38"/>
      <c r="C506" s="38"/>
      <c r="D506" s="39"/>
      <c r="E506" s="40"/>
      <c r="F506" s="31"/>
      <c r="G506" s="40"/>
      <c r="H506" s="40"/>
      <c r="I506" s="40"/>
      <c r="J506" s="40"/>
      <c r="K506" s="40"/>
      <c r="L506" s="40"/>
      <c r="M506" s="40"/>
      <c r="N506" s="32">
        <f>F506*G506</f>
        <v>0</v>
      </c>
      <c r="O506" s="32">
        <f>F506*H506</f>
        <v>0</v>
      </c>
      <c r="P506" s="33" t="e">
        <f>(I506*F506)/N506</f>
        <v>#DIV/0!</v>
      </c>
      <c r="Q506" s="34">
        <f>F506*J506</f>
        <v>0</v>
      </c>
      <c r="R506" s="35" t="e">
        <f>(Q506*9)/N506</f>
        <v>#DIV/0!</v>
      </c>
      <c r="S506" s="34">
        <f>F506*K506</f>
        <v>0</v>
      </c>
      <c r="T506" s="32">
        <f>L506*F506</f>
        <v>0</v>
      </c>
      <c r="U506" s="32">
        <f>M506*F506</f>
        <v>0</v>
      </c>
      <c r="V506" s="36" t="e">
        <f>(U506*4)/N506</f>
        <v>#DIV/0!</v>
      </c>
      <c r="W506" s="33" t="e">
        <f>U506/E506</f>
        <v>#DIV/0!</v>
      </c>
      <c r="X506" s="16">
        <f>IF($D$3="Calories",N506,"")</f>
        <v>0</v>
      </c>
      <c r="Y506" s="16">
        <f>IF($F$3="Grams",O506,IF($F$3="% Calories",P506,""))</f>
        <v>0</v>
      </c>
      <c r="Z506" s="16" t="str">
        <f>IF($G$3="Grams",K506,"")</f>
        <v/>
      </c>
      <c r="AA506" s="16">
        <f>IF($H$3="Grams",Q506,IF($H$3="% Calories",R506,""))</f>
        <v>0</v>
      </c>
      <c r="AB506" s="16" t="str">
        <f>IF($I$3="Milligrams",T506,"")</f>
        <v/>
      </c>
      <c r="AC506" s="16">
        <f>IF($E$3="Grams",U506, IF($E$3="% Calories", V506, IF($E$3="% Weight",W506, "")))</f>
        <v>0</v>
      </c>
      <c r="AD506" s="29">
        <v>1</v>
      </c>
    </row>
    <row r="507" spans="1:30">
      <c r="A507" s="21" t="str">
        <f>IF(AND((AC507&lt;=$E$4),(AB507&lt;=$I$4),(AA507&lt;=$H$4),(Z507&lt;=$G$4),(Y507&lt;=$F$4),(X507&lt;=$D$4)),"Compliant","Non-Compliant")</f>
        <v>Compliant</v>
      </c>
      <c r="B507" s="41"/>
      <c r="C507" s="41"/>
      <c r="D507" s="42"/>
      <c r="E507" s="43"/>
      <c r="F507" s="22"/>
      <c r="G507" s="43"/>
      <c r="H507" s="43"/>
      <c r="I507" s="43"/>
      <c r="J507" s="43"/>
      <c r="K507" s="43"/>
      <c r="L507" s="43"/>
      <c r="M507" s="43"/>
      <c r="N507" s="23">
        <f>F507*G507</f>
        <v>0</v>
      </c>
      <c r="O507" s="23">
        <f>F507*H507</f>
        <v>0</v>
      </c>
      <c r="P507" s="24" t="e">
        <f>(I507*F507)/N507</f>
        <v>#DIV/0!</v>
      </c>
      <c r="Q507" s="25">
        <f>F507*J507</f>
        <v>0</v>
      </c>
      <c r="R507" s="26" t="e">
        <f>(Q507*9)/N507</f>
        <v>#DIV/0!</v>
      </c>
      <c r="S507" s="25">
        <f>F507*K507</f>
        <v>0</v>
      </c>
      <c r="T507" s="23">
        <f>L507*F507</f>
        <v>0</v>
      </c>
      <c r="U507" s="23">
        <f>M507*F507</f>
        <v>0</v>
      </c>
      <c r="V507" s="27" t="e">
        <f>(U507*4)/N507</f>
        <v>#DIV/0!</v>
      </c>
      <c r="W507" s="24" t="e">
        <f>U507/E507</f>
        <v>#DIV/0!</v>
      </c>
      <c r="X507" s="16">
        <f>IF($D$3="Calories",N507,"")</f>
        <v>0</v>
      </c>
      <c r="Y507" s="16">
        <f>IF($F$3="Grams",O507,IF($F$3="% Calories",P507,""))</f>
        <v>0</v>
      </c>
      <c r="Z507" s="16" t="str">
        <f>IF($G$3="Grams",K507,"")</f>
        <v/>
      </c>
      <c r="AA507" s="16">
        <f>IF($H$3="Grams",Q507,IF($H$3="% Calories",R507,""))</f>
        <v>0</v>
      </c>
      <c r="AB507" s="16" t="str">
        <f>IF($I$3="Milligrams",T507,"")</f>
        <v/>
      </c>
      <c r="AC507" s="16">
        <f>IF($E$3="Grams",U507, IF($E$3="% Calories", V507, IF($E$3="% Weight",W507, "")))</f>
        <v>0</v>
      </c>
      <c r="AD507" s="29">
        <v>1</v>
      </c>
    </row>
    <row r="508" spans="1:30">
      <c r="A508" s="30" t="str">
        <f>IF(AND((AC508&lt;=$E$4),(AB508&lt;=$I$4),(AA508&lt;=$H$4),(Z508&lt;=$G$4),(Y508&lt;=$F$4),(X508&lt;=$D$4)),"Compliant","Non-Compliant")</f>
        <v>Compliant</v>
      </c>
      <c r="B508" s="38"/>
      <c r="C508" s="38"/>
      <c r="D508" s="39"/>
      <c r="E508" s="40"/>
      <c r="F508" s="31"/>
      <c r="G508" s="40"/>
      <c r="H508" s="40"/>
      <c r="I508" s="40"/>
      <c r="J508" s="40"/>
      <c r="K508" s="40"/>
      <c r="L508" s="40"/>
      <c r="M508" s="40"/>
      <c r="N508" s="32">
        <f>F508*G508</f>
        <v>0</v>
      </c>
      <c r="O508" s="32">
        <f>F508*H508</f>
        <v>0</v>
      </c>
      <c r="P508" s="33" t="e">
        <f>(I508*F508)/N508</f>
        <v>#DIV/0!</v>
      </c>
      <c r="Q508" s="34">
        <f>F508*J508</f>
        <v>0</v>
      </c>
      <c r="R508" s="35" t="e">
        <f>(Q508*9)/N508</f>
        <v>#DIV/0!</v>
      </c>
      <c r="S508" s="34">
        <f>F508*K508</f>
        <v>0</v>
      </c>
      <c r="T508" s="32">
        <f>L508*F508</f>
        <v>0</v>
      </c>
      <c r="U508" s="32">
        <f>M508*F508</f>
        <v>0</v>
      </c>
      <c r="V508" s="36" t="e">
        <f>(U508*4)/N508</f>
        <v>#DIV/0!</v>
      </c>
      <c r="W508" s="33" t="e">
        <f>U508/E508</f>
        <v>#DIV/0!</v>
      </c>
      <c r="X508" s="16">
        <f>IF($D$3="Calories",N508,"")</f>
        <v>0</v>
      </c>
      <c r="Y508" s="16">
        <f>IF($F$3="Grams",O508,IF($F$3="% Calories",P508,""))</f>
        <v>0</v>
      </c>
      <c r="Z508" s="16" t="str">
        <f>IF($G$3="Grams",K508,"")</f>
        <v/>
      </c>
      <c r="AA508" s="16">
        <f>IF($H$3="Grams",Q508,IF($H$3="% Calories",R508,""))</f>
        <v>0</v>
      </c>
      <c r="AB508" s="16" t="str">
        <f>IF($I$3="Milligrams",T508,"")</f>
        <v/>
      </c>
      <c r="AC508" s="16">
        <f>IF($E$3="Grams",U508, IF($E$3="% Calories", V508, IF($E$3="% Weight",W508, "")))</f>
        <v>0</v>
      </c>
      <c r="AD508" s="29">
        <v>1</v>
      </c>
    </row>
    <row r="509" spans="1:30">
      <c r="A509" s="21" t="str">
        <f>IF(AND((AC509&lt;=$E$4),(AB509&lt;=$I$4),(AA509&lt;=$H$4),(Z509&lt;=$G$4),(Y509&lt;=$F$4),(X509&lt;=$D$4)),"Compliant","Non-Compliant")</f>
        <v>Compliant</v>
      </c>
      <c r="B509" s="41"/>
      <c r="C509" s="41"/>
      <c r="D509" s="42"/>
      <c r="E509" s="43"/>
      <c r="F509" s="22"/>
      <c r="G509" s="43"/>
      <c r="H509" s="43"/>
      <c r="I509" s="43"/>
      <c r="J509" s="43"/>
      <c r="K509" s="43"/>
      <c r="L509" s="43"/>
      <c r="M509" s="43"/>
      <c r="N509" s="23">
        <f>F509*G509</f>
        <v>0</v>
      </c>
      <c r="O509" s="23">
        <f>F509*H509</f>
        <v>0</v>
      </c>
      <c r="P509" s="24" t="e">
        <f>(I509*F509)/N509</f>
        <v>#DIV/0!</v>
      </c>
      <c r="Q509" s="25">
        <f>F509*J509</f>
        <v>0</v>
      </c>
      <c r="R509" s="26" t="e">
        <f>(Q509*9)/N509</f>
        <v>#DIV/0!</v>
      </c>
      <c r="S509" s="25">
        <f>F509*K509</f>
        <v>0</v>
      </c>
      <c r="T509" s="23">
        <f>L509*F509</f>
        <v>0</v>
      </c>
      <c r="U509" s="23">
        <f>M509*F509</f>
        <v>0</v>
      </c>
      <c r="V509" s="27" t="e">
        <f>(U509*4)/N509</f>
        <v>#DIV/0!</v>
      </c>
      <c r="W509" s="24" t="e">
        <f>U509/E509</f>
        <v>#DIV/0!</v>
      </c>
      <c r="X509" s="16">
        <f>IF($D$3="Calories",N509,"")</f>
        <v>0</v>
      </c>
      <c r="Y509" s="16">
        <f>IF($F$3="Grams",O509,IF($F$3="% Calories",P509,""))</f>
        <v>0</v>
      </c>
      <c r="Z509" s="16" t="str">
        <f>IF($G$3="Grams",K509,"")</f>
        <v/>
      </c>
      <c r="AA509" s="16">
        <f>IF($H$3="Grams",Q509,IF($H$3="% Calories",R509,""))</f>
        <v>0</v>
      </c>
      <c r="AB509" s="16" t="str">
        <f>IF($I$3="Milligrams",T509,"")</f>
        <v/>
      </c>
      <c r="AC509" s="16">
        <f>IF($E$3="Grams",U509, IF($E$3="% Calories", V509, IF($E$3="% Weight",W509, "")))</f>
        <v>0</v>
      </c>
      <c r="AD509" s="29">
        <v>1</v>
      </c>
    </row>
    <row r="510" spans="1:30">
      <c r="A510" s="30" t="str">
        <f>IF(AND((AC510&lt;=$E$4),(AB510&lt;=$I$4),(AA510&lt;=$H$4),(Z510&lt;=$G$4),(Y510&lt;=$F$4),(X510&lt;=$D$4)),"Compliant","Non-Compliant")</f>
        <v>Compliant</v>
      </c>
      <c r="B510" s="38"/>
      <c r="C510" s="38"/>
      <c r="D510" s="39"/>
      <c r="E510" s="40"/>
      <c r="F510" s="31"/>
      <c r="G510" s="40"/>
      <c r="H510" s="40"/>
      <c r="I510" s="40"/>
      <c r="J510" s="40"/>
      <c r="K510" s="40"/>
      <c r="L510" s="40"/>
      <c r="M510" s="40"/>
      <c r="N510" s="32">
        <f>F510*G510</f>
        <v>0</v>
      </c>
      <c r="O510" s="32">
        <f>F510*H510</f>
        <v>0</v>
      </c>
      <c r="P510" s="33" t="e">
        <f>(I510*F510)/N510</f>
        <v>#DIV/0!</v>
      </c>
      <c r="Q510" s="34">
        <f>F510*J510</f>
        <v>0</v>
      </c>
      <c r="R510" s="35" t="e">
        <f>(Q510*9)/N510</f>
        <v>#DIV/0!</v>
      </c>
      <c r="S510" s="34">
        <f>F510*K510</f>
        <v>0</v>
      </c>
      <c r="T510" s="32">
        <f>L510*F510</f>
        <v>0</v>
      </c>
      <c r="U510" s="32">
        <f>M510*F510</f>
        <v>0</v>
      </c>
      <c r="V510" s="36" t="e">
        <f>(U510*4)/N510</f>
        <v>#DIV/0!</v>
      </c>
      <c r="W510" s="33" t="e">
        <f>U510/E510</f>
        <v>#DIV/0!</v>
      </c>
      <c r="X510" s="16">
        <f>IF($D$3="Calories",N510,"")</f>
        <v>0</v>
      </c>
      <c r="Y510" s="16">
        <f>IF($F$3="Grams",O510,IF($F$3="% Calories",P510,""))</f>
        <v>0</v>
      </c>
      <c r="Z510" s="16" t="str">
        <f>IF($G$3="Grams",K510,"")</f>
        <v/>
      </c>
      <c r="AA510" s="16">
        <f>IF($H$3="Grams",Q510,IF($H$3="% Calories",R510,""))</f>
        <v>0</v>
      </c>
      <c r="AB510" s="16" t="str">
        <f>IF($I$3="Milligrams",T510,"")</f>
        <v/>
      </c>
      <c r="AC510" s="16">
        <f>IF($E$3="Grams",U510, IF($E$3="% Calories", V510, IF($E$3="% Weight",W510, "")))</f>
        <v>0</v>
      </c>
      <c r="AD510" s="29">
        <v>1</v>
      </c>
    </row>
    <row r="511" spans="1:30">
      <c r="A511" s="21" t="str">
        <f>IF(AND((AC511&lt;=$E$4),(AB511&lt;=$I$4),(AA511&lt;=$H$4),(Z511&lt;=$G$4),(Y511&lt;=$F$4),(X511&lt;=$D$4)),"Compliant","Non-Compliant")</f>
        <v>Compliant</v>
      </c>
      <c r="B511" s="41"/>
      <c r="C511" s="41"/>
      <c r="D511" s="42"/>
      <c r="E511" s="43"/>
      <c r="F511" s="22"/>
      <c r="G511" s="43"/>
      <c r="H511" s="43"/>
      <c r="I511" s="43"/>
      <c r="J511" s="43"/>
      <c r="K511" s="43"/>
      <c r="L511" s="43"/>
      <c r="M511" s="43"/>
      <c r="N511" s="23">
        <f>F511*G511</f>
        <v>0</v>
      </c>
      <c r="O511" s="23">
        <f>F511*H511</f>
        <v>0</v>
      </c>
      <c r="P511" s="24" t="e">
        <f>(I511*F511)/N511</f>
        <v>#DIV/0!</v>
      </c>
      <c r="Q511" s="25">
        <f>F511*J511</f>
        <v>0</v>
      </c>
      <c r="R511" s="26" t="e">
        <f>(Q511*9)/N511</f>
        <v>#DIV/0!</v>
      </c>
      <c r="S511" s="25">
        <f>F511*K511</f>
        <v>0</v>
      </c>
      <c r="T511" s="23">
        <f>L511*F511</f>
        <v>0</v>
      </c>
      <c r="U511" s="23">
        <f>M511*F511</f>
        <v>0</v>
      </c>
      <c r="V511" s="27" t="e">
        <f>(U511*4)/N511</f>
        <v>#DIV/0!</v>
      </c>
      <c r="W511" s="24" t="e">
        <f>U511/E511</f>
        <v>#DIV/0!</v>
      </c>
      <c r="X511" s="16">
        <f>IF($D$3="Calories",N511,"")</f>
        <v>0</v>
      </c>
      <c r="Y511" s="16">
        <f>IF($F$3="Grams",O511,IF($F$3="% Calories",P511,""))</f>
        <v>0</v>
      </c>
      <c r="Z511" s="16" t="str">
        <f>IF($G$3="Grams",K511,"")</f>
        <v/>
      </c>
      <c r="AA511" s="16">
        <f>IF($H$3="Grams",Q511,IF($H$3="% Calories",R511,""))</f>
        <v>0</v>
      </c>
      <c r="AB511" s="16" t="str">
        <f>IF($I$3="Milligrams",T511,"")</f>
        <v/>
      </c>
      <c r="AC511" s="16">
        <f>IF($E$3="Grams",U511, IF($E$3="% Calories", V511, IF($E$3="% Weight",W511, "")))</f>
        <v>0</v>
      </c>
      <c r="AD511" s="29">
        <v>1</v>
      </c>
    </row>
    <row r="512" spans="1:30">
      <c r="A512" s="30" t="str">
        <f>IF(AND((AC512&lt;=$E$4),(AB512&lt;=$I$4),(AA512&lt;=$H$4),(Z512&lt;=$G$4),(Y512&lt;=$F$4),(X512&lt;=$D$4)),"Compliant","Non-Compliant")</f>
        <v>Compliant</v>
      </c>
      <c r="B512" s="38"/>
      <c r="C512" s="38"/>
      <c r="D512" s="39"/>
      <c r="E512" s="40"/>
      <c r="F512" s="31"/>
      <c r="G512" s="40"/>
      <c r="H512" s="40"/>
      <c r="I512" s="40"/>
      <c r="J512" s="40"/>
      <c r="K512" s="40"/>
      <c r="L512" s="40"/>
      <c r="M512" s="40"/>
      <c r="N512" s="32">
        <f>F512*G512</f>
        <v>0</v>
      </c>
      <c r="O512" s="32">
        <f>F512*H512</f>
        <v>0</v>
      </c>
      <c r="P512" s="33" t="e">
        <f>(I512*F512)/N512</f>
        <v>#DIV/0!</v>
      </c>
      <c r="Q512" s="34">
        <f>F512*J512</f>
        <v>0</v>
      </c>
      <c r="R512" s="35" t="e">
        <f>(Q512*9)/N512</f>
        <v>#DIV/0!</v>
      </c>
      <c r="S512" s="34">
        <f>F512*K512</f>
        <v>0</v>
      </c>
      <c r="T512" s="32">
        <f>L512*F512</f>
        <v>0</v>
      </c>
      <c r="U512" s="32">
        <f>M512*F512</f>
        <v>0</v>
      </c>
      <c r="V512" s="36" t="e">
        <f>(U512*4)/N512</f>
        <v>#DIV/0!</v>
      </c>
      <c r="W512" s="33" t="e">
        <f>U512/E512</f>
        <v>#DIV/0!</v>
      </c>
      <c r="X512" s="16">
        <f>IF($D$3="Calories",N512,"")</f>
        <v>0</v>
      </c>
      <c r="Y512" s="16">
        <f>IF($F$3="Grams",O512,IF($F$3="% Calories",P512,""))</f>
        <v>0</v>
      </c>
      <c r="Z512" s="16" t="str">
        <f>IF($G$3="Grams",K512,"")</f>
        <v/>
      </c>
      <c r="AA512" s="16">
        <f>IF($H$3="Grams",Q512,IF($H$3="% Calories",R512,""))</f>
        <v>0</v>
      </c>
      <c r="AB512" s="16" t="str">
        <f>IF($I$3="Milligrams",T512,"")</f>
        <v/>
      </c>
      <c r="AC512" s="16">
        <f>IF($E$3="Grams",U512, IF($E$3="% Calories", V512, IF($E$3="% Weight",W512, "")))</f>
        <v>0</v>
      </c>
      <c r="AD512" s="29">
        <v>1</v>
      </c>
    </row>
    <row r="513" spans="1:30">
      <c r="A513" s="21" t="str">
        <f>IF(AND((AC513&lt;=$E$4),(AB513&lt;=$I$4),(AA513&lt;=$H$4),(Z513&lt;=$G$4),(Y513&lt;=$F$4),(X513&lt;=$D$4)),"Compliant","Non-Compliant")</f>
        <v>Compliant</v>
      </c>
      <c r="B513" s="41"/>
      <c r="C513" s="41"/>
      <c r="D513" s="42"/>
      <c r="E513" s="43"/>
      <c r="F513" s="22"/>
      <c r="G513" s="43"/>
      <c r="H513" s="43"/>
      <c r="I513" s="43"/>
      <c r="J513" s="43"/>
      <c r="K513" s="43"/>
      <c r="L513" s="43"/>
      <c r="M513" s="43"/>
      <c r="N513" s="23">
        <f>F513*G513</f>
        <v>0</v>
      </c>
      <c r="O513" s="23">
        <f>F513*H513</f>
        <v>0</v>
      </c>
      <c r="P513" s="24" t="e">
        <f>(I513*F513)/N513</f>
        <v>#DIV/0!</v>
      </c>
      <c r="Q513" s="25">
        <f>F513*J513</f>
        <v>0</v>
      </c>
      <c r="R513" s="26" t="e">
        <f>(Q513*9)/N513</f>
        <v>#DIV/0!</v>
      </c>
      <c r="S513" s="25">
        <f>F513*K513</f>
        <v>0</v>
      </c>
      <c r="T513" s="23">
        <f>L513*F513</f>
        <v>0</v>
      </c>
      <c r="U513" s="23">
        <f>M513*F513</f>
        <v>0</v>
      </c>
      <c r="V513" s="27" t="e">
        <f>(U513*4)/N513</f>
        <v>#DIV/0!</v>
      </c>
      <c r="W513" s="24" t="e">
        <f>U513/E513</f>
        <v>#DIV/0!</v>
      </c>
      <c r="X513" s="16">
        <f>IF($D$3="Calories",N513,"")</f>
        <v>0</v>
      </c>
      <c r="Y513" s="16">
        <f>IF($F$3="Grams",O513,IF($F$3="% Calories",P513,""))</f>
        <v>0</v>
      </c>
      <c r="Z513" s="16" t="str">
        <f>IF($G$3="Grams",K513,"")</f>
        <v/>
      </c>
      <c r="AA513" s="16">
        <f>IF($H$3="Grams",Q513,IF($H$3="% Calories",R513,""))</f>
        <v>0</v>
      </c>
      <c r="AB513" s="16" t="str">
        <f>IF($I$3="Milligrams",T513,"")</f>
        <v/>
      </c>
      <c r="AC513" s="16">
        <f>IF($E$3="Grams",U513, IF($E$3="% Calories", V513, IF($E$3="% Weight",W513, "")))</f>
        <v>0</v>
      </c>
      <c r="AD513" s="29">
        <v>1</v>
      </c>
    </row>
    <row r="514" spans="1:30">
      <c r="A514" s="30" t="str">
        <f>IF(AND((AC514&lt;=$E$4),(AB514&lt;=$I$4),(AA514&lt;=$H$4),(Z514&lt;=$G$4),(Y514&lt;=$F$4),(X514&lt;=$D$4)),"Compliant","Non-Compliant")</f>
        <v>Compliant</v>
      </c>
      <c r="B514" s="38"/>
      <c r="C514" s="38"/>
      <c r="D514" s="39"/>
      <c r="E514" s="40"/>
      <c r="F514" s="31"/>
      <c r="G514" s="40"/>
      <c r="H514" s="40"/>
      <c r="I514" s="40"/>
      <c r="J514" s="40"/>
      <c r="K514" s="40"/>
      <c r="L514" s="40"/>
      <c r="M514" s="40"/>
      <c r="N514" s="32">
        <f>F514*G514</f>
        <v>0</v>
      </c>
      <c r="O514" s="32">
        <f>F514*H514</f>
        <v>0</v>
      </c>
      <c r="P514" s="33" t="e">
        <f>(I514*F514)/N514</f>
        <v>#DIV/0!</v>
      </c>
      <c r="Q514" s="34">
        <f>F514*J514</f>
        <v>0</v>
      </c>
      <c r="R514" s="35" t="e">
        <f>(Q514*9)/N514</f>
        <v>#DIV/0!</v>
      </c>
      <c r="S514" s="34">
        <f>F514*K514</f>
        <v>0</v>
      </c>
      <c r="T514" s="32">
        <f>L514*F514</f>
        <v>0</v>
      </c>
      <c r="U514" s="32">
        <f>M514*F514</f>
        <v>0</v>
      </c>
      <c r="V514" s="36" t="e">
        <f>(U514*4)/N514</f>
        <v>#DIV/0!</v>
      </c>
      <c r="W514" s="33" t="e">
        <f>U514/E514</f>
        <v>#DIV/0!</v>
      </c>
      <c r="X514" s="16">
        <f>IF($D$3="Calories",N514,"")</f>
        <v>0</v>
      </c>
      <c r="Y514" s="16">
        <f>IF($F$3="Grams",O514,IF($F$3="% Calories",P514,""))</f>
        <v>0</v>
      </c>
      <c r="Z514" s="16" t="str">
        <f>IF($G$3="Grams",K514,"")</f>
        <v/>
      </c>
      <c r="AA514" s="16">
        <f>IF($H$3="Grams",Q514,IF($H$3="% Calories",R514,""))</f>
        <v>0</v>
      </c>
      <c r="AB514" s="16" t="str">
        <f>IF($I$3="Milligrams",T514,"")</f>
        <v/>
      </c>
      <c r="AC514" s="16">
        <f>IF($E$3="Grams",U514, IF($E$3="% Calories", V514, IF($E$3="% Weight",W514, "")))</f>
        <v>0</v>
      </c>
      <c r="AD514" s="29">
        <v>1</v>
      </c>
    </row>
    <row r="515" spans="1:30">
      <c r="A515" s="21" t="str">
        <f>IF(AND((AC515&lt;=$E$4),(AB515&lt;=$I$4),(AA515&lt;=$H$4),(Z515&lt;=$G$4),(Y515&lt;=$F$4),(X515&lt;=$D$4)),"Compliant","Non-Compliant")</f>
        <v>Compliant</v>
      </c>
      <c r="B515" s="41"/>
      <c r="C515" s="41"/>
      <c r="D515" s="42"/>
      <c r="E515" s="43"/>
      <c r="F515" s="22"/>
      <c r="G515" s="43"/>
      <c r="H515" s="43"/>
      <c r="I515" s="43"/>
      <c r="J515" s="43"/>
      <c r="K515" s="43"/>
      <c r="L515" s="43"/>
      <c r="M515" s="43"/>
      <c r="N515" s="23">
        <f>F515*G515</f>
        <v>0</v>
      </c>
      <c r="O515" s="23">
        <f>F515*H515</f>
        <v>0</v>
      </c>
      <c r="P515" s="24" t="e">
        <f>(I515*F515)/N515</f>
        <v>#DIV/0!</v>
      </c>
      <c r="Q515" s="25">
        <f>F515*J515</f>
        <v>0</v>
      </c>
      <c r="R515" s="26" t="e">
        <f>(Q515*9)/N515</f>
        <v>#DIV/0!</v>
      </c>
      <c r="S515" s="25">
        <f>F515*K515</f>
        <v>0</v>
      </c>
      <c r="T515" s="23">
        <f>L515*F515</f>
        <v>0</v>
      </c>
      <c r="U515" s="23">
        <f>M515*F515</f>
        <v>0</v>
      </c>
      <c r="V515" s="27" t="e">
        <f>(U515*4)/N515</f>
        <v>#DIV/0!</v>
      </c>
      <c r="W515" s="24" t="e">
        <f>U515/E515</f>
        <v>#DIV/0!</v>
      </c>
      <c r="X515" s="16">
        <f>IF($D$3="Calories",N515,"")</f>
        <v>0</v>
      </c>
      <c r="Y515" s="16">
        <f>IF($F$3="Grams",O515,IF($F$3="% Calories",P515,""))</f>
        <v>0</v>
      </c>
      <c r="Z515" s="16" t="str">
        <f>IF($G$3="Grams",K515,"")</f>
        <v/>
      </c>
      <c r="AA515" s="16">
        <f>IF($H$3="Grams",Q515,IF($H$3="% Calories",R515,""))</f>
        <v>0</v>
      </c>
      <c r="AB515" s="16" t="str">
        <f>IF($I$3="Milligrams",T515,"")</f>
        <v/>
      </c>
      <c r="AC515" s="16">
        <f>IF($E$3="Grams",U515, IF($E$3="% Calories", V515, IF($E$3="% Weight",W515, "")))</f>
        <v>0</v>
      </c>
      <c r="AD515" s="29">
        <v>1</v>
      </c>
    </row>
    <row r="516" spans="1:30">
      <c r="A516" s="30" t="str">
        <f>IF(AND((AC516&lt;=$E$4),(AB516&lt;=$I$4),(AA516&lt;=$H$4),(Z516&lt;=$G$4),(Y516&lt;=$F$4),(X516&lt;=$D$4)),"Compliant","Non-Compliant")</f>
        <v>Compliant</v>
      </c>
      <c r="B516" s="38"/>
      <c r="C516" s="38"/>
      <c r="D516" s="39"/>
      <c r="E516" s="40"/>
      <c r="F516" s="31"/>
      <c r="G516" s="40"/>
      <c r="H516" s="40"/>
      <c r="I516" s="40"/>
      <c r="J516" s="40"/>
      <c r="K516" s="40"/>
      <c r="L516" s="40"/>
      <c r="M516" s="40"/>
      <c r="N516" s="32">
        <f>F516*G516</f>
        <v>0</v>
      </c>
      <c r="O516" s="32">
        <f>F516*H516</f>
        <v>0</v>
      </c>
      <c r="P516" s="33" t="e">
        <f>(I516*F516)/N516</f>
        <v>#DIV/0!</v>
      </c>
      <c r="Q516" s="34">
        <f>F516*J516</f>
        <v>0</v>
      </c>
      <c r="R516" s="35" t="e">
        <f>(Q516*9)/N516</f>
        <v>#DIV/0!</v>
      </c>
      <c r="S516" s="34">
        <f>F516*K516</f>
        <v>0</v>
      </c>
      <c r="T516" s="32">
        <f>L516*F516</f>
        <v>0</v>
      </c>
      <c r="U516" s="32">
        <f>M516*F516</f>
        <v>0</v>
      </c>
      <c r="V516" s="36" t="e">
        <f>(U516*4)/N516</f>
        <v>#DIV/0!</v>
      </c>
      <c r="W516" s="33" t="e">
        <f>U516/E516</f>
        <v>#DIV/0!</v>
      </c>
      <c r="X516" s="16">
        <f>IF($D$3="Calories",N516,"")</f>
        <v>0</v>
      </c>
      <c r="Y516" s="16">
        <f>IF($F$3="Grams",O516,IF($F$3="% Calories",P516,""))</f>
        <v>0</v>
      </c>
      <c r="Z516" s="16" t="str">
        <f>IF($G$3="Grams",K516,"")</f>
        <v/>
      </c>
      <c r="AA516" s="16">
        <f>IF($H$3="Grams",Q516,IF($H$3="% Calories",R516,""))</f>
        <v>0</v>
      </c>
      <c r="AB516" s="16" t="str">
        <f>IF($I$3="Milligrams",T516,"")</f>
        <v/>
      </c>
      <c r="AC516" s="16">
        <f>IF($E$3="Grams",U516, IF($E$3="% Calories", V516, IF($E$3="% Weight",W516, "")))</f>
        <v>0</v>
      </c>
      <c r="AD516" s="29">
        <v>1</v>
      </c>
    </row>
    <row r="517" spans="1:30">
      <c r="A517" s="21" t="str">
        <f>IF(AND((AC517&lt;=$E$4),(AB517&lt;=$I$4),(AA517&lt;=$H$4),(Z517&lt;=$G$4),(Y517&lt;=$F$4),(X517&lt;=$D$4)),"Compliant","Non-Compliant")</f>
        <v>Compliant</v>
      </c>
      <c r="B517" s="41"/>
      <c r="C517" s="41"/>
      <c r="D517" s="42"/>
      <c r="E517" s="43"/>
      <c r="F517" s="22"/>
      <c r="G517" s="43"/>
      <c r="H517" s="43"/>
      <c r="I517" s="43"/>
      <c r="J517" s="43"/>
      <c r="K517" s="43"/>
      <c r="L517" s="43"/>
      <c r="M517" s="43"/>
      <c r="N517" s="23">
        <f>F517*G517</f>
        <v>0</v>
      </c>
      <c r="O517" s="23">
        <f>F517*H517</f>
        <v>0</v>
      </c>
      <c r="P517" s="24" t="e">
        <f>(I517*F517)/N517</f>
        <v>#DIV/0!</v>
      </c>
      <c r="Q517" s="25">
        <f>F517*J517</f>
        <v>0</v>
      </c>
      <c r="R517" s="26" t="e">
        <f>(Q517*9)/N517</f>
        <v>#DIV/0!</v>
      </c>
      <c r="S517" s="25">
        <f>F517*K517</f>
        <v>0</v>
      </c>
      <c r="T517" s="23">
        <f>L517*F517</f>
        <v>0</v>
      </c>
      <c r="U517" s="23">
        <f>M517*F517</f>
        <v>0</v>
      </c>
      <c r="V517" s="27" t="e">
        <f>(U517*4)/N517</f>
        <v>#DIV/0!</v>
      </c>
      <c r="W517" s="24" t="e">
        <f>U517/E517</f>
        <v>#DIV/0!</v>
      </c>
      <c r="X517" s="16">
        <f>IF($D$3="Calories",N517,"")</f>
        <v>0</v>
      </c>
      <c r="Y517" s="16">
        <f>IF($F$3="Grams",O517,IF($F$3="% Calories",P517,""))</f>
        <v>0</v>
      </c>
      <c r="Z517" s="16" t="str">
        <f>IF($G$3="Grams",K517,"")</f>
        <v/>
      </c>
      <c r="AA517" s="16">
        <f>IF($H$3="Grams",Q517,IF($H$3="% Calories",R517,""))</f>
        <v>0</v>
      </c>
      <c r="AB517" s="16" t="str">
        <f>IF($I$3="Milligrams",T517,"")</f>
        <v/>
      </c>
      <c r="AC517" s="16">
        <f>IF($E$3="Grams",U517, IF($E$3="% Calories", V517, IF($E$3="% Weight",W517, "")))</f>
        <v>0</v>
      </c>
      <c r="AD517" s="29">
        <v>1</v>
      </c>
    </row>
    <row r="518" spans="1:30">
      <c r="A518" s="30" t="str">
        <f>IF(AND((AC518&lt;=$E$4),(AB518&lt;=$I$4),(AA518&lt;=$H$4),(Z518&lt;=$G$4),(Y518&lt;=$F$4),(X518&lt;=$D$4)),"Compliant","Non-Compliant")</f>
        <v>Compliant</v>
      </c>
      <c r="B518" s="38"/>
      <c r="C518" s="38"/>
      <c r="D518" s="39"/>
      <c r="E518" s="40"/>
      <c r="F518" s="31"/>
      <c r="G518" s="40"/>
      <c r="H518" s="40"/>
      <c r="I518" s="40"/>
      <c r="J518" s="40"/>
      <c r="K518" s="40"/>
      <c r="L518" s="40"/>
      <c r="M518" s="40"/>
      <c r="N518" s="32">
        <f>F518*G518</f>
        <v>0</v>
      </c>
      <c r="O518" s="32">
        <f>F518*H518</f>
        <v>0</v>
      </c>
      <c r="P518" s="33" t="e">
        <f>(I518*F518)/N518</f>
        <v>#DIV/0!</v>
      </c>
      <c r="Q518" s="34">
        <f>F518*J518</f>
        <v>0</v>
      </c>
      <c r="R518" s="35" t="e">
        <f>(Q518*9)/N518</f>
        <v>#DIV/0!</v>
      </c>
      <c r="S518" s="34">
        <f>F518*K518</f>
        <v>0</v>
      </c>
      <c r="T518" s="32">
        <f>L518*F518</f>
        <v>0</v>
      </c>
      <c r="U518" s="32">
        <f>M518*F518</f>
        <v>0</v>
      </c>
      <c r="V518" s="36" t="e">
        <f>(U518*4)/N518</f>
        <v>#DIV/0!</v>
      </c>
      <c r="W518" s="33" t="e">
        <f>U518/E518</f>
        <v>#DIV/0!</v>
      </c>
      <c r="X518" s="16">
        <f>IF($D$3="Calories",N518,"")</f>
        <v>0</v>
      </c>
      <c r="Y518" s="16">
        <f>IF($F$3="Grams",O518,IF($F$3="% Calories",P518,""))</f>
        <v>0</v>
      </c>
      <c r="Z518" s="16" t="str">
        <f>IF($G$3="Grams",K518,"")</f>
        <v/>
      </c>
      <c r="AA518" s="16">
        <f>IF($H$3="Grams",Q518,IF($H$3="% Calories",R518,""))</f>
        <v>0</v>
      </c>
      <c r="AB518" s="16" t="str">
        <f>IF($I$3="Milligrams",T518,"")</f>
        <v/>
      </c>
      <c r="AC518" s="16">
        <f>IF($E$3="Grams",U518, IF($E$3="% Calories", V518, IF($E$3="% Weight",W518, "")))</f>
        <v>0</v>
      </c>
      <c r="AD518" s="29">
        <v>1</v>
      </c>
    </row>
    <row r="519" spans="1:30">
      <c r="A519" s="21" t="str">
        <f>IF(AND((AC519&lt;=$E$4),(AB519&lt;=$I$4),(AA519&lt;=$H$4),(Z519&lt;=$G$4),(Y519&lt;=$F$4),(X519&lt;=$D$4)),"Compliant","Non-Compliant")</f>
        <v>Compliant</v>
      </c>
      <c r="B519" s="41"/>
      <c r="C519" s="41"/>
      <c r="D519" s="42"/>
      <c r="E519" s="43"/>
      <c r="F519" s="22"/>
      <c r="G519" s="43"/>
      <c r="H519" s="43"/>
      <c r="I519" s="43"/>
      <c r="J519" s="43"/>
      <c r="K519" s="43"/>
      <c r="L519" s="43"/>
      <c r="M519" s="43"/>
      <c r="N519" s="23">
        <f>F519*G519</f>
        <v>0</v>
      </c>
      <c r="O519" s="23">
        <f>F519*H519</f>
        <v>0</v>
      </c>
      <c r="P519" s="24" t="e">
        <f>(I519*F519)/N519</f>
        <v>#DIV/0!</v>
      </c>
      <c r="Q519" s="25">
        <f>F519*J519</f>
        <v>0</v>
      </c>
      <c r="R519" s="26" t="e">
        <f>(Q519*9)/N519</f>
        <v>#DIV/0!</v>
      </c>
      <c r="S519" s="25">
        <f>F519*K519</f>
        <v>0</v>
      </c>
      <c r="T519" s="23">
        <f>L519*F519</f>
        <v>0</v>
      </c>
      <c r="U519" s="23">
        <f>M519*F519</f>
        <v>0</v>
      </c>
      <c r="V519" s="27" t="e">
        <f>(U519*4)/N519</f>
        <v>#DIV/0!</v>
      </c>
      <c r="W519" s="24" t="e">
        <f>U519/E519</f>
        <v>#DIV/0!</v>
      </c>
      <c r="X519" s="16">
        <f>IF($D$3="Calories",N519,"")</f>
        <v>0</v>
      </c>
      <c r="Y519" s="16">
        <f>IF($F$3="Grams",O519,IF($F$3="% Calories",P519,""))</f>
        <v>0</v>
      </c>
      <c r="Z519" s="16" t="str">
        <f>IF($G$3="Grams",K519,"")</f>
        <v/>
      </c>
      <c r="AA519" s="16">
        <f>IF($H$3="Grams",Q519,IF($H$3="% Calories",R519,""))</f>
        <v>0</v>
      </c>
      <c r="AB519" s="16" t="str">
        <f>IF($I$3="Milligrams",T519,"")</f>
        <v/>
      </c>
      <c r="AC519" s="16">
        <f>IF($E$3="Grams",U519, IF($E$3="% Calories", V519, IF($E$3="% Weight",W519, "")))</f>
        <v>0</v>
      </c>
      <c r="AD519" s="29">
        <v>1</v>
      </c>
    </row>
    <row r="520" spans="1:30">
      <c r="A520" s="30" t="str">
        <f>IF(AND((AC520&lt;=$E$4),(AB520&lt;=$I$4),(AA520&lt;=$H$4),(Z520&lt;=$G$4),(Y520&lt;=$F$4),(X520&lt;=$D$4)),"Compliant","Non-Compliant")</f>
        <v>Compliant</v>
      </c>
      <c r="B520" s="38"/>
      <c r="C520" s="38"/>
      <c r="D520" s="39"/>
      <c r="E520" s="40"/>
      <c r="F520" s="31"/>
      <c r="G520" s="40"/>
      <c r="H520" s="40"/>
      <c r="I520" s="40"/>
      <c r="J520" s="40"/>
      <c r="K520" s="40"/>
      <c r="L520" s="40"/>
      <c r="M520" s="40"/>
      <c r="N520" s="32">
        <f>F520*G520</f>
        <v>0</v>
      </c>
      <c r="O520" s="32">
        <f>F520*H520</f>
        <v>0</v>
      </c>
      <c r="P520" s="33" t="e">
        <f>(I520*F520)/N520</f>
        <v>#DIV/0!</v>
      </c>
      <c r="Q520" s="34">
        <f>F520*J520</f>
        <v>0</v>
      </c>
      <c r="R520" s="35" t="e">
        <f>(Q520*9)/N520</f>
        <v>#DIV/0!</v>
      </c>
      <c r="S520" s="34">
        <f>F520*K520</f>
        <v>0</v>
      </c>
      <c r="T520" s="32">
        <f>L520*F520</f>
        <v>0</v>
      </c>
      <c r="U520" s="32">
        <f>M520*F520</f>
        <v>0</v>
      </c>
      <c r="V520" s="36" t="e">
        <f>(U520*4)/N520</f>
        <v>#DIV/0!</v>
      </c>
      <c r="W520" s="33" t="e">
        <f>U520/E520</f>
        <v>#DIV/0!</v>
      </c>
      <c r="X520" s="16">
        <f>IF($D$3="Calories",N520,"")</f>
        <v>0</v>
      </c>
      <c r="Y520" s="16">
        <f>IF($F$3="Grams",O520,IF($F$3="% Calories",P520,""))</f>
        <v>0</v>
      </c>
      <c r="Z520" s="16" t="str">
        <f>IF($G$3="Grams",K520,"")</f>
        <v/>
      </c>
      <c r="AA520" s="16">
        <f>IF($H$3="Grams",Q520,IF($H$3="% Calories",R520,""))</f>
        <v>0</v>
      </c>
      <c r="AB520" s="16" t="str">
        <f>IF($I$3="Milligrams",T520,"")</f>
        <v/>
      </c>
      <c r="AC520" s="16">
        <f>IF($E$3="Grams",U520, IF($E$3="% Calories", V520, IF($E$3="% Weight",W520, "")))</f>
        <v>0</v>
      </c>
      <c r="AD520" s="29">
        <v>1</v>
      </c>
    </row>
    <row r="521" spans="1:30">
      <c r="A521" s="21" t="str">
        <f>IF(AND((AC521&lt;=$E$4),(AB521&lt;=$I$4),(AA521&lt;=$H$4),(Z521&lt;=$G$4),(Y521&lt;=$F$4),(X521&lt;=$D$4)),"Compliant","Non-Compliant")</f>
        <v>Compliant</v>
      </c>
      <c r="B521" s="41"/>
      <c r="C521" s="41"/>
      <c r="D521" s="42"/>
      <c r="E521" s="43"/>
      <c r="F521" s="22"/>
      <c r="G521" s="43"/>
      <c r="H521" s="43"/>
      <c r="I521" s="43"/>
      <c r="J521" s="43"/>
      <c r="K521" s="43"/>
      <c r="L521" s="43"/>
      <c r="M521" s="43"/>
      <c r="N521" s="23">
        <f>F521*G521</f>
        <v>0</v>
      </c>
      <c r="O521" s="23">
        <f>F521*H521</f>
        <v>0</v>
      </c>
      <c r="P521" s="24" t="e">
        <f>(I521*F521)/N521</f>
        <v>#DIV/0!</v>
      </c>
      <c r="Q521" s="25">
        <f>F521*J521</f>
        <v>0</v>
      </c>
      <c r="R521" s="26" t="e">
        <f>(Q521*9)/N521</f>
        <v>#DIV/0!</v>
      </c>
      <c r="S521" s="25">
        <f>F521*K521</f>
        <v>0</v>
      </c>
      <c r="T521" s="23">
        <f>L521*F521</f>
        <v>0</v>
      </c>
      <c r="U521" s="23">
        <f>M521*F521</f>
        <v>0</v>
      </c>
      <c r="V521" s="27" t="e">
        <f>(U521*4)/N521</f>
        <v>#DIV/0!</v>
      </c>
      <c r="W521" s="24" t="e">
        <f>U521/E521</f>
        <v>#DIV/0!</v>
      </c>
      <c r="X521" s="16">
        <f>IF($D$3="Calories",N521,"")</f>
        <v>0</v>
      </c>
      <c r="Y521" s="16">
        <f>IF($F$3="Grams",O521,IF($F$3="% Calories",P521,""))</f>
        <v>0</v>
      </c>
      <c r="Z521" s="16" t="str">
        <f>IF($G$3="Grams",K521,"")</f>
        <v/>
      </c>
      <c r="AA521" s="16">
        <f>IF($H$3="Grams",Q521,IF($H$3="% Calories",R521,""))</f>
        <v>0</v>
      </c>
      <c r="AB521" s="16" t="str">
        <f>IF($I$3="Milligrams",T521,"")</f>
        <v/>
      </c>
      <c r="AC521" s="16">
        <f>IF($E$3="Grams",U521, IF($E$3="% Calories", V521, IF($E$3="% Weight",W521, "")))</f>
        <v>0</v>
      </c>
      <c r="AD521" s="29">
        <v>1</v>
      </c>
    </row>
    <row r="522" spans="1:30">
      <c r="A522" s="30" t="str">
        <f>IF(AND((AC522&lt;=$E$4),(AB522&lt;=$I$4),(AA522&lt;=$H$4),(Z522&lt;=$G$4),(Y522&lt;=$F$4),(X522&lt;=$D$4)),"Compliant","Non-Compliant")</f>
        <v>Compliant</v>
      </c>
      <c r="B522" s="38"/>
      <c r="C522" s="38"/>
      <c r="D522" s="39"/>
      <c r="E522" s="40"/>
      <c r="F522" s="31"/>
      <c r="G522" s="40"/>
      <c r="H522" s="40"/>
      <c r="I522" s="40"/>
      <c r="J522" s="40"/>
      <c r="K522" s="40"/>
      <c r="L522" s="40"/>
      <c r="M522" s="40"/>
      <c r="N522" s="32">
        <f>F522*G522</f>
        <v>0</v>
      </c>
      <c r="O522" s="32">
        <f>F522*H522</f>
        <v>0</v>
      </c>
      <c r="P522" s="33" t="e">
        <f>(I522*F522)/N522</f>
        <v>#DIV/0!</v>
      </c>
      <c r="Q522" s="34">
        <f>F522*J522</f>
        <v>0</v>
      </c>
      <c r="R522" s="35" t="e">
        <f>(Q522*9)/N522</f>
        <v>#DIV/0!</v>
      </c>
      <c r="S522" s="34">
        <f>F522*K522</f>
        <v>0</v>
      </c>
      <c r="T522" s="32">
        <f>L522*F522</f>
        <v>0</v>
      </c>
      <c r="U522" s="32">
        <f>M522*F522</f>
        <v>0</v>
      </c>
      <c r="V522" s="36" t="e">
        <f>(U522*4)/N522</f>
        <v>#DIV/0!</v>
      </c>
      <c r="W522" s="33" t="e">
        <f>U522/E522</f>
        <v>#DIV/0!</v>
      </c>
      <c r="X522" s="16">
        <f>IF($D$3="Calories",N522,"")</f>
        <v>0</v>
      </c>
      <c r="Y522" s="16">
        <f>IF($F$3="Grams",O522,IF($F$3="% Calories",P522,""))</f>
        <v>0</v>
      </c>
      <c r="Z522" s="16" t="str">
        <f>IF($G$3="Grams",K522,"")</f>
        <v/>
      </c>
      <c r="AA522" s="16">
        <f>IF($H$3="Grams",Q522,IF($H$3="% Calories",R522,""))</f>
        <v>0</v>
      </c>
      <c r="AB522" s="16" t="str">
        <f>IF($I$3="Milligrams",T522,"")</f>
        <v/>
      </c>
      <c r="AC522" s="16">
        <f>IF($E$3="Grams",U522, IF($E$3="% Calories", V522, IF($E$3="% Weight",W522, "")))</f>
        <v>0</v>
      </c>
      <c r="AD522" s="29">
        <v>1</v>
      </c>
    </row>
    <row r="523" spans="1:30">
      <c r="A523" s="21" t="str">
        <f>IF(AND((AC523&lt;=$E$4),(AB523&lt;=$I$4),(AA523&lt;=$H$4),(Z523&lt;=$G$4),(Y523&lt;=$F$4),(X523&lt;=$D$4)),"Compliant","Non-Compliant")</f>
        <v>Compliant</v>
      </c>
      <c r="B523" s="41"/>
      <c r="C523" s="41"/>
      <c r="D523" s="42"/>
      <c r="E523" s="43"/>
      <c r="F523" s="22"/>
      <c r="G523" s="43"/>
      <c r="H523" s="43"/>
      <c r="I523" s="43"/>
      <c r="J523" s="43"/>
      <c r="K523" s="43"/>
      <c r="L523" s="43"/>
      <c r="M523" s="43"/>
      <c r="N523" s="23">
        <f>F523*G523</f>
        <v>0</v>
      </c>
      <c r="O523" s="23">
        <f>F523*H523</f>
        <v>0</v>
      </c>
      <c r="P523" s="24" t="e">
        <f>(I523*F523)/N523</f>
        <v>#DIV/0!</v>
      </c>
      <c r="Q523" s="25">
        <f>F523*J523</f>
        <v>0</v>
      </c>
      <c r="R523" s="26" t="e">
        <f>(Q523*9)/N523</f>
        <v>#DIV/0!</v>
      </c>
      <c r="S523" s="25">
        <f>F523*K523</f>
        <v>0</v>
      </c>
      <c r="T523" s="23">
        <f>L523*F523</f>
        <v>0</v>
      </c>
      <c r="U523" s="23">
        <f>M523*F523</f>
        <v>0</v>
      </c>
      <c r="V523" s="27" t="e">
        <f>(U523*4)/N523</f>
        <v>#DIV/0!</v>
      </c>
      <c r="W523" s="24" t="e">
        <f>U523/E523</f>
        <v>#DIV/0!</v>
      </c>
      <c r="X523" s="16">
        <f>IF($D$3="Calories",N523,"")</f>
        <v>0</v>
      </c>
      <c r="Y523" s="16">
        <f>IF($F$3="Grams",O523,IF($F$3="% Calories",P523,""))</f>
        <v>0</v>
      </c>
      <c r="Z523" s="16" t="str">
        <f>IF($G$3="Grams",K523,"")</f>
        <v/>
      </c>
      <c r="AA523" s="16">
        <f>IF($H$3="Grams",Q523,IF($H$3="% Calories",R523,""))</f>
        <v>0</v>
      </c>
      <c r="AB523" s="16" t="str">
        <f>IF($I$3="Milligrams",T523,"")</f>
        <v/>
      </c>
      <c r="AC523" s="16">
        <f>IF($E$3="Grams",U523, IF($E$3="% Calories", V523, IF($E$3="% Weight",W523, "")))</f>
        <v>0</v>
      </c>
      <c r="AD523" s="29">
        <v>1</v>
      </c>
    </row>
    <row r="524" spans="1:30">
      <c r="A524" s="30" t="str">
        <f>IF(AND((AC524&lt;=$E$4),(AB524&lt;=$I$4),(AA524&lt;=$H$4),(Z524&lt;=$G$4),(Y524&lt;=$F$4),(X524&lt;=$D$4)),"Compliant","Non-Compliant")</f>
        <v>Compliant</v>
      </c>
      <c r="B524" s="38"/>
      <c r="C524" s="38"/>
      <c r="D524" s="39"/>
      <c r="E524" s="40"/>
      <c r="F524" s="31"/>
      <c r="G524" s="40"/>
      <c r="H524" s="40"/>
      <c r="I524" s="40"/>
      <c r="J524" s="40"/>
      <c r="K524" s="40"/>
      <c r="L524" s="40"/>
      <c r="M524" s="40"/>
      <c r="N524" s="32">
        <f>F524*G524</f>
        <v>0</v>
      </c>
      <c r="O524" s="32">
        <f>F524*H524</f>
        <v>0</v>
      </c>
      <c r="P524" s="33" t="e">
        <f>(I524*F524)/N524</f>
        <v>#DIV/0!</v>
      </c>
      <c r="Q524" s="34">
        <f>F524*J524</f>
        <v>0</v>
      </c>
      <c r="R524" s="35" t="e">
        <f>(Q524*9)/N524</f>
        <v>#DIV/0!</v>
      </c>
      <c r="S524" s="34">
        <f>F524*K524</f>
        <v>0</v>
      </c>
      <c r="T524" s="32">
        <f>L524*F524</f>
        <v>0</v>
      </c>
      <c r="U524" s="32">
        <f>M524*F524</f>
        <v>0</v>
      </c>
      <c r="V524" s="36" t="e">
        <f>(U524*4)/N524</f>
        <v>#DIV/0!</v>
      </c>
      <c r="W524" s="33" t="e">
        <f>U524/E524</f>
        <v>#DIV/0!</v>
      </c>
      <c r="X524" s="16">
        <f>IF($D$3="Calories",N524,"")</f>
        <v>0</v>
      </c>
      <c r="Y524" s="16">
        <f>IF($F$3="Grams",O524,IF($F$3="% Calories",P524,""))</f>
        <v>0</v>
      </c>
      <c r="Z524" s="16" t="str">
        <f>IF($G$3="Grams",K524,"")</f>
        <v/>
      </c>
      <c r="AA524" s="16">
        <f>IF($H$3="Grams",Q524,IF($H$3="% Calories",R524,""))</f>
        <v>0</v>
      </c>
      <c r="AB524" s="16" t="str">
        <f>IF($I$3="Milligrams",T524,"")</f>
        <v/>
      </c>
      <c r="AC524" s="16">
        <f>IF($E$3="Grams",U524, IF($E$3="% Calories", V524, IF($E$3="% Weight",W524, "")))</f>
        <v>0</v>
      </c>
      <c r="AD524" s="29">
        <v>1</v>
      </c>
    </row>
    <row r="525" spans="1:30">
      <c r="A525" s="21" t="str">
        <f>IF(AND((AC525&lt;=$E$4),(AB525&lt;=$I$4),(AA525&lt;=$H$4),(Z525&lt;=$G$4),(Y525&lt;=$F$4),(X525&lt;=$D$4)),"Compliant","Non-Compliant")</f>
        <v>Compliant</v>
      </c>
      <c r="B525" s="41"/>
      <c r="C525" s="41"/>
      <c r="D525" s="42"/>
      <c r="E525" s="43"/>
      <c r="F525" s="22"/>
      <c r="G525" s="43"/>
      <c r="H525" s="43"/>
      <c r="I525" s="43"/>
      <c r="J525" s="43"/>
      <c r="K525" s="43"/>
      <c r="L525" s="43"/>
      <c r="M525" s="43"/>
      <c r="N525" s="23">
        <f>F525*G525</f>
        <v>0</v>
      </c>
      <c r="O525" s="23">
        <f>F525*H525</f>
        <v>0</v>
      </c>
      <c r="P525" s="24" t="e">
        <f>(I525*F525)/N525</f>
        <v>#DIV/0!</v>
      </c>
      <c r="Q525" s="25">
        <f>F525*J525</f>
        <v>0</v>
      </c>
      <c r="R525" s="26" t="e">
        <f>(Q525*9)/N525</f>
        <v>#DIV/0!</v>
      </c>
      <c r="S525" s="25">
        <f>F525*K525</f>
        <v>0</v>
      </c>
      <c r="T525" s="23">
        <f>L525*F525</f>
        <v>0</v>
      </c>
      <c r="U525" s="23">
        <f>M525*F525</f>
        <v>0</v>
      </c>
      <c r="V525" s="27" t="e">
        <f>(U525*4)/N525</f>
        <v>#DIV/0!</v>
      </c>
      <c r="W525" s="24" t="e">
        <f>U525/E525</f>
        <v>#DIV/0!</v>
      </c>
      <c r="X525" s="16">
        <f>IF($D$3="Calories",N525,"")</f>
        <v>0</v>
      </c>
      <c r="Y525" s="16">
        <f>IF($F$3="Grams",O525,IF($F$3="% Calories",P525,""))</f>
        <v>0</v>
      </c>
      <c r="Z525" s="16" t="str">
        <f>IF($G$3="Grams",K525,"")</f>
        <v/>
      </c>
      <c r="AA525" s="16">
        <f>IF($H$3="Grams",Q525,IF($H$3="% Calories",R525,""))</f>
        <v>0</v>
      </c>
      <c r="AB525" s="16" t="str">
        <f>IF($I$3="Milligrams",T525,"")</f>
        <v/>
      </c>
      <c r="AC525" s="16">
        <f>IF($E$3="Grams",U525, IF($E$3="% Calories", V525, IF($E$3="% Weight",W525, "")))</f>
        <v>0</v>
      </c>
      <c r="AD525" s="29">
        <v>1</v>
      </c>
    </row>
    <row r="526" spans="1:30">
      <c r="A526" s="30" t="str">
        <f>IF(AND((AC526&lt;=$E$4),(AB526&lt;=$I$4),(AA526&lt;=$H$4),(Z526&lt;=$G$4),(Y526&lt;=$F$4),(X526&lt;=$D$4)),"Compliant","Non-Compliant")</f>
        <v>Compliant</v>
      </c>
      <c r="B526" s="38"/>
      <c r="C526" s="38"/>
      <c r="D526" s="39"/>
      <c r="E526" s="40"/>
      <c r="F526" s="31"/>
      <c r="G526" s="40"/>
      <c r="H526" s="40"/>
      <c r="I526" s="40"/>
      <c r="J526" s="40"/>
      <c r="K526" s="40"/>
      <c r="L526" s="40"/>
      <c r="M526" s="40"/>
      <c r="N526" s="32">
        <f>F526*G526</f>
        <v>0</v>
      </c>
      <c r="O526" s="32">
        <f>F526*H526</f>
        <v>0</v>
      </c>
      <c r="P526" s="33" t="e">
        <f>(I526*F526)/N526</f>
        <v>#DIV/0!</v>
      </c>
      <c r="Q526" s="34">
        <f>F526*J526</f>
        <v>0</v>
      </c>
      <c r="R526" s="35" t="e">
        <f>(Q526*9)/N526</f>
        <v>#DIV/0!</v>
      </c>
      <c r="S526" s="34">
        <f>F526*K526</f>
        <v>0</v>
      </c>
      <c r="T526" s="32">
        <f>L526*F526</f>
        <v>0</v>
      </c>
      <c r="U526" s="32">
        <f>M526*F526</f>
        <v>0</v>
      </c>
      <c r="V526" s="36" t="e">
        <f>(U526*4)/N526</f>
        <v>#DIV/0!</v>
      </c>
      <c r="W526" s="33" t="e">
        <f>U526/E526</f>
        <v>#DIV/0!</v>
      </c>
      <c r="X526" s="16">
        <f>IF($D$3="Calories",N526,"")</f>
        <v>0</v>
      </c>
      <c r="Y526" s="16">
        <f>IF($F$3="Grams",O526,IF($F$3="% Calories",P526,""))</f>
        <v>0</v>
      </c>
      <c r="Z526" s="16" t="str">
        <f>IF($G$3="Grams",K526,"")</f>
        <v/>
      </c>
      <c r="AA526" s="16">
        <f>IF($H$3="Grams",Q526,IF($H$3="% Calories",R526,""))</f>
        <v>0</v>
      </c>
      <c r="AB526" s="16" t="str">
        <f>IF($I$3="Milligrams",T526,"")</f>
        <v/>
      </c>
      <c r="AC526" s="16">
        <f>IF($E$3="Grams",U526, IF($E$3="% Calories", V526, IF($E$3="% Weight",W526, "")))</f>
        <v>0</v>
      </c>
      <c r="AD526" s="29">
        <v>1</v>
      </c>
    </row>
    <row r="527" spans="1:30">
      <c r="A527" s="21" t="str">
        <f>IF(AND((AC527&lt;=$E$4),(AB527&lt;=$I$4),(AA527&lt;=$H$4),(Z527&lt;=$G$4),(Y527&lt;=$F$4),(X527&lt;=$D$4)),"Compliant","Non-Compliant")</f>
        <v>Compliant</v>
      </c>
      <c r="B527" s="41"/>
      <c r="C527" s="41"/>
      <c r="D527" s="42"/>
      <c r="E527" s="43"/>
      <c r="F527" s="22"/>
      <c r="G527" s="43"/>
      <c r="H527" s="43"/>
      <c r="I527" s="43"/>
      <c r="J527" s="43"/>
      <c r="K527" s="43"/>
      <c r="L527" s="43"/>
      <c r="M527" s="43"/>
      <c r="N527" s="23">
        <f>F527*G527</f>
        <v>0</v>
      </c>
      <c r="O527" s="23">
        <f>F527*H527</f>
        <v>0</v>
      </c>
      <c r="P527" s="24" t="e">
        <f>(I527*F527)/N527</f>
        <v>#DIV/0!</v>
      </c>
      <c r="Q527" s="25">
        <f>F527*J527</f>
        <v>0</v>
      </c>
      <c r="R527" s="26" t="e">
        <f>(Q527*9)/N527</f>
        <v>#DIV/0!</v>
      </c>
      <c r="S527" s="25">
        <f>F527*K527</f>
        <v>0</v>
      </c>
      <c r="T527" s="23">
        <f>L527*F527</f>
        <v>0</v>
      </c>
      <c r="U527" s="23">
        <f>M527*F527</f>
        <v>0</v>
      </c>
      <c r="V527" s="27" t="e">
        <f>(U527*4)/N527</f>
        <v>#DIV/0!</v>
      </c>
      <c r="W527" s="24" t="e">
        <f>U527/E527</f>
        <v>#DIV/0!</v>
      </c>
      <c r="X527" s="16">
        <f>IF($D$3="Calories",N527,"")</f>
        <v>0</v>
      </c>
      <c r="Y527" s="16">
        <f>IF($F$3="Grams",O527,IF($F$3="% Calories",P527,""))</f>
        <v>0</v>
      </c>
      <c r="Z527" s="16" t="str">
        <f>IF($G$3="Grams",K527,"")</f>
        <v/>
      </c>
      <c r="AA527" s="16">
        <f>IF($H$3="Grams",Q527,IF($H$3="% Calories",R527,""))</f>
        <v>0</v>
      </c>
      <c r="AB527" s="16" t="str">
        <f>IF($I$3="Milligrams",T527,"")</f>
        <v/>
      </c>
      <c r="AC527" s="16">
        <f>IF($E$3="Grams",U527, IF($E$3="% Calories", V527, IF($E$3="% Weight",W527, "")))</f>
        <v>0</v>
      </c>
      <c r="AD527" s="29">
        <v>1</v>
      </c>
    </row>
    <row r="528" spans="1:30">
      <c r="A528" s="30" t="str">
        <f>IF(AND((AC528&lt;=$E$4),(AB528&lt;=$I$4),(AA528&lt;=$H$4),(Z528&lt;=$G$4),(Y528&lt;=$F$4),(X528&lt;=$D$4)),"Compliant","Non-Compliant")</f>
        <v>Compliant</v>
      </c>
      <c r="B528" s="38"/>
      <c r="C528" s="38"/>
      <c r="D528" s="39"/>
      <c r="E528" s="40"/>
      <c r="F528" s="31"/>
      <c r="G528" s="40"/>
      <c r="H528" s="40"/>
      <c r="I528" s="40"/>
      <c r="J528" s="40"/>
      <c r="K528" s="40"/>
      <c r="L528" s="40"/>
      <c r="M528" s="40"/>
      <c r="N528" s="32">
        <f>F528*G528</f>
        <v>0</v>
      </c>
      <c r="O528" s="32">
        <f>F528*H528</f>
        <v>0</v>
      </c>
      <c r="P528" s="33" t="e">
        <f>(I528*F528)/N528</f>
        <v>#DIV/0!</v>
      </c>
      <c r="Q528" s="34">
        <f>F528*J528</f>
        <v>0</v>
      </c>
      <c r="R528" s="35" t="e">
        <f>(Q528*9)/N528</f>
        <v>#DIV/0!</v>
      </c>
      <c r="S528" s="34">
        <f>F528*K528</f>
        <v>0</v>
      </c>
      <c r="T528" s="32">
        <f>L528*F528</f>
        <v>0</v>
      </c>
      <c r="U528" s="32">
        <f>M528*F528</f>
        <v>0</v>
      </c>
      <c r="V528" s="36" t="e">
        <f>(U528*4)/N528</f>
        <v>#DIV/0!</v>
      </c>
      <c r="W528" s="33" t="e">
        <f>U528/E528</f>
        <v>#DIV/0!</v>
      </c>
      <c r="X528" s="16">
        <f>IF($D$3="Calories",N528,"")</f>
        <v>0</v>
      </c>
      <c r="Y528" s="16">
        <f>IF($F$3="Grams",O528,IF($F$3="% Calories",P528,""))</f>
        <v>0</v>
      </c>
      <c r="Z528" s="16" t="str">
        <f>IF($G$3="Grams",K528,"")</f>
        <v/>
      </c>
      <c r="AA528" s="16">
        <f>IF($H$3="Grams",Q528,IF($H$3="% Calories",R528,""))</f>
        <v>0</v>
      </c>
      <c r="AB528" s="16" t="str">
        <f>IF($I$3="Milligrams",T528,"")</f>
        <v/>
      </c>
      <c r="AC528" s="16">
        <f>IF($E$3="Grams",U528, IF($E$3="% Calories", V528, IF($E$3="% Weight",W528, "")))</f>
        <v>0</v>
      </c>
      <c r="AD528" s="29">
        <v>1</v>
      </c>
    </row>
    <row r="529" spans="1:30">
      <c r="A529" s="21" t="str">
        <f>IF(AND((AC529&lt;=$E$4),(AB529&lt;=$I$4),(AA529&lt;=$H$4),(Z529&lt;=$G$4),(Y529&lt;=$F$4),(X529&lt;=$D$4)),"Compliant","Non-Compliant")</f>
        <v>Compliant</v>
      </c>
      <c r="B529" s="41"/>
      <c r="C529" s="41"/>
      <c r="D529" s="42"/>
      <c r="E529" s="43"/>
      <c r="F529" s="22"/>
      <c r="G529" s="43"/>
      <c r="H529" s="43"/>
      <c r="I529" s="43"/>
      <c r="J529" s="43"/>
      <c r="K529" s="43"/>
      <c r="L529" s="43"/>
      <c r="M529" s="43"/>
      <c r="N529" s="23">
        <f>F529*G529</f>
        <v>0</v>
      </c>
      <c r="O529" s="23">
        <f>F529*H529</f>
        <v>0</v>
      </c>
      <c r="P529" s="24" t="e">
        <f>(I529*F529)/N529</f>
        <v>#DIV/0!</v>
      </c>
      <c r="Q529" s="25">
        <f>F529*J529</f>
        <v>0</v>
      </c>
      <c r="R529" s="26" t="e">
        <f>(Q529*9)/N529</f>
        <v>#DIV/0!</v>
      </c>
      <c r="S529" s="25">
        <f>F529*K529</f>
        <v>0</v>
      </c>
      <c r="T529" s="23">
        <f>L529*F529</f>
        <v>0</v>
      </c>
      <c r="U529" s="23">
        <f>M529*F529</f>
        <v>0</v>
      </c>
      <c r="V529" s="27" t="e">
        <f>(U529*4)/N529</f>
        <v>#DIV/0!</v>
      </c>
      <c r="W529" s="24" t="e">
        <f>U529/E529</f>
        <v>#DIV/0!</v>
      </c>
      <c r="X529" s="16">
        <f>IF($D$3="Calories",N529,"")</f>
        <v>0</v>
      </c>
      <c r="Y529" s="16">
        <f>IF($F$3="Grams",O529,IF($F$3="% Calories",P529,""))</f>
        <v>0</v>
      </c>
      <c r="Z529" s="16" t="str">
        <f>IF($G$3="Grams",K529,"")</f>
        <v/>
      </c>
      <c r="AA529" s="16">
        <f>IF($H$3="Grams",Q529,IF($H$3="% Calories",R529,""))</f>
        <v>0</v>
      </c>
      <c r="AB529" s="16" t="str">
        <f>IF($I$3="Milligrams",T529,"")</f>
        <v/>
      </c>
      <c r="AC529" s="16">
        <f>IF($E$3="Grams",U529, IF($E$3="% Calories", V529, IF($E$3="% Weight",W529, "")))</f>
        <v>0</v>
      </c>
      <c r="AD529" s="29">
        <v>1</v>
      </c>
    </row>
    <row r="530" spans="1:30">
      <c r="A530" s="30" t="str">
        <f>IF(AND((AC530&lt;=$E$4),(AB530&lt;=$I$4),(AA530&lt;=$H$4),(Z530&lt;=$G$4),(Y530&lt;=$F$4),(X530&lt;=$D$4)),"Compliant","Non-Compliant")</f>
        <v>Compliant</v>
      </c>
      <c r="B530" s="38"/>
      <c r="C530" s="38"/>
      <c r="D530" s="39"/>
      <c r="E530" s="40"/>
      <c r="F530" s="31"/>
      <c r="G530" s="40"/>
      <c r="H530" s="40"/>
      <c r="I530" s="40"/>
      <c r="J530" s="40"/>
      <c r="K530" s="40"/>
      <c r="L530" s="40"/>
      <c r="M530" s="40"/>
      <c r="N530" s="32">
        <f>F530*G530</f>
        <v>0</v>
      </c>
      <c r="O530" s="32">
        <f>F530*H530</f>
        <v>0</v>
      </c>
      <c r="P530" s="33" t="e">
        <f>(I530*F530)/N530</f>
        <v>#DIV/0!</v>
      </c>
      <c r="Q530" s="34">
        <f>F530*J530</f>
        <v>0</v>
      </c>
      <c r="R530" s="35" t="e">
        <f>(Q530*9)/N530</f>
        <v>#DIV/0!</v>
      </c>
      <c r="S530" s="34">
        <f>F530*K530</f>
        <v>0</v>
      </c>
      <c r="T530" s="32">
        <f>L530*F530</f>
        <v>0</v>
      </c>
      <c r="U530" s="32">
        <f>M530*F530</f>
        <v>0</v>
      </c>
      <c r="V530" s="36" t="e">
        <f>(U530*4)/N530</f>
        <v>#DIV/0!</v>
      </c>
      <c r="W530" s="33" t="e">
        <f>U530/E530</f>
        <v>#DIV/0!</v>
      </c>
      <c r="X530" s="16">
        <f>IF($D$3="Calories",N530,"")</f>
        <v>0</v>
      </c>
      <c r="Y530" s="16">
        <f>IF($F$3="Grams",O530,IF($F$3="% Calories",P530,""))</f>
        <v>0</v>
      </c>
      <c r="Z530" s="16" t="str">
        <f>IF($G$3="Grams",K530,"")</f>
        <v/>
      </c>
      <c r="AA530" s="16">
        <f>IF($H$3="Grams",Q530,IF($H$3="% Calories",R530,""))</f>
        <v>0</v>
      </c>
      <c r="AB530" s="16" t="str">
        <f>IF($I$3="Milligrams",T530,"")</f>
        <v/>
      </c>
      <c r="AC530" s="16">
        <f>IF($E$3="Grams",U530, IF($E$3="% Calories", V530, IF($E$3="% Weight",W530, "")))</f>
        <v>0</v>
      </c>
      <c r="AD530" s="29">
        <v>1</v>
      </c>
    </row>
    <row r="531" spans="1:30">
      <c r="A531" s="21" t="str">
        <f>IF(AND((AC531&lt;=$E$4),(AB531&lt;=$I$4),(AA531&lt;=$H$4),(Z531&lt;=$G$4),(Y531&lt;=$F$4),(X531&lt;=$D$4)),"Compliant","Non-Compliant")</f>
        <v>Compliant</v>
      </c>
      <c r="B531" s="41"/>
      <c r="C531" s="41"/>
      <c r="D531" s="42"/>
      <c r="E531" s="43"/>
      <c r="F531" s="22"/>
      <c r="G531" s="43"/>
      <c r="H531" s="43"/>
      <c r="I531" s="43"/>
      <c r="J531" s="43"/>
      <c r="K531" s="43"/>
      <c r="L531" s="43"/>
      <c r="M531" s="43"/>
      <c r="N531" s="23">
        <f>F531*G531</f>
        <v>0</v>
      </c>
      <c r="O531" s="23">
        <f>F531*H531</f>
        <v>0</v>
      </c>
      <c r="P531" s="24" t="e">
        <f>(I531*F531)/N531</f>
        <v>#DIV/0!</v>
      </c>
      <c r="Q531" s="25">
        <f>F531*J531</f>
        <v>0</v>
      </c>
      <c r="R531" s="26" t="e">
        <f>(Q531*9)/N531</f>
        <v>#DIV/0!</v>
      </c>
      <c r="S531" s="25">
        <f>F531*K531</f>
        <v>0</v>
      </c>
      <c r="T531" s="23">
        <f>L531*F531</f>
        <v>0</v>
      </c>
      <c r="U531" s="23">
        <f>M531*F531</f>
        <v>0</v>
      </c>
      <c r="V531" s="27" t="e">
        <f>(U531*4)/N531</f>
        <v>#DIV/0!</v>
      </c>
      <c r="W531" s="24" t="e">
        <f>U531/E531</f>
        <v>#DIV/0!</v>
      </c>
      <c r="X531" s="16">
        <f>IF($D$3="Calories",N531,"")</f>
        <v>0</v>
      </c>
      <c r="Y531" s="16">
        <f>IF($F$3="Grams",O531,IF($F$3="% Calories",P531,""))</f>
        <v>0</v>
      </c>
      <c r="Z531" s="16" t="str">
        <f>IF($G$3="Grams",K531,"")</f>
        <v/>
      </c>
      <c r="AA531" s="16">
        <f>IF($H$3="Grams",Q531,IF($H$3="% Calories",R531,""))</f>
        <v>0</v>
      </c>
      <c r="AB531" s="16" t="str">
        <f>IF($I$3="Milligrams",T531,"")</f>
        <v/>
      </c>
      <c r="AC531" s="16">
        <f>IF($E$3="Grams",U531, IF($E$3="% Calories", V531, IF($E$3="% Weight",W531, "")))</f>
        <v>0</v>
      </c>
      <c r="AD531" s="29">
        <v>1</v>
      </c>
    </row>
    <row r="532" spans="1:30">
      <c r="A532" s="30" t="str">
        <f>IF(AND((AC532&lt;=$E$4),(AB532&lt;=$I$4),(AA532&lt;=$H$4),(Z532&lt;=$G$4),(Y532&lt;=$F$4),(X532&lt;=$D$4)),"Compliant","Non-Compliant")</f>
        <v>Compliant</v>
      </c>
      <c r="B532" s="38"/>
      <c r="C532" s="38"/>
      <c r="D532" s="39"/>
      <c r="E532" s="40"/>
      <c r="F532" s="31"/>
      <c r="G532" s="40"/>
      <c r="H532" s="40"/>
      <c r="I532" s="40"/>
      <c r="J532" s="40"/>
      <c r="K532" s="40"/>
      <c r="L532" s="40"/>
      <c r="M532" s="40"/>
      <c r="N532" s="32">
        <f>F532*G532</f>
        <v>0</v>
      </c>
      <c r="O532" s="32">
        <f>F532*H532</f>
        <v>0</v>
      </c>
      <c r="P532" s="33" t="e">
        <f>(I532*F532)/N532</f>
        <v>#DIV/0!</v>
      </c>
      <c r="Q532" s="34">
        <f>F532*J532</f>
        <v>0</v>
      </c>
      <c r="R532" s="35" t="e">
        <f>(Q532*9)/N532</f>
        <v>#DIV/0!</v>
      </c>
      <c r="S532" s="34">
        <f>F532*K532</f>
        <v>0</v>
      </c>
      <c r="T532" s="32">
        <f>L532*F532</f>
        <v>0</v>
      </c>
      <c r="U532" s="32">
        <f>M532*F532</f>
        <v>0</v>
      </c>
      <c r="V532" s="36" t="e">
        <f>(U532*4)/N532</f>
        <v>#DIV/0!</v>
      </c>
      <c r="W532" s="33" t="e">
        <f>U532/E532</f>
        <v>#DIV/0!</v>
      </c>
      <c r="X532" s="16">
        <f>IF($D$3="Calories",N532,"")</f>
        <v>0</v>
      </c>
      <c r="Y532" s="16">
        <f>IF($F$3="Grams",O532,IF($F$3="% Calories",P532,""))</f>
        <v>0</v>
      </c>
      <c r="Z532" s="16" t="str">
        <f>IF($G$3="Grams",K532,"")</f>
        <v/>
      </c>
      <c r="AA532" s="16">
        <f>IF($H$3="Grams",Q532,IF($H$3="% Calories",R532,""))</f>
        <v>0</v>
      </c>
      <c r="AB532" s="16" t="str">
        <f>IF($I$3="Milligrams",T532,"")</f>
        <v/>
      </c>
      <c r="AC532" s="16">
        <f>IF($E$3="Grams",U532, IF($E$3="% Calories", V532, IF($E$3="% Weight",W532, "")))</f>
        <v>0</v>
      </c>
      <c r="AD532" s="29">
        <v>1</v>
      </c>
    </row>
    <row r="533" spans="1:30">
      <c r="A533" s="21" t="str">
        <f>IF(AND((AC533&lt;=$E$4),(AB533&lt;=$I$4),(AA533&lt;=$H$4),(Z533&lt;=$G$4),(Y533&lt;=$F$4),(X533&lt;=$D$4)),"Compliant","Non-Compliant")</f>
        <v>Compliant</v>
      </c>
      <c r="B533" s="41"/>
      <c r="C533" s="41"/>
      <c r="D533" s="42"/>
      <c r="E533" s="43"/>
      <c r="F533" s="22"/>
      <c r="G533" s="43"/>
      <c r="H533" s="43"/>
      <c r="I533" s="43"/>
      <c r="J533" s="43"/>
      <c r="K533" s="43"/>
      <c r="L533" s="43"/>
      <c r="M533" s="43"/>
      <c r="N533" s="23">
        <f>F533*G533</f>
        <v>0</v>
      </c>
      <c r="O533" s="23">
        <f>F533*H533</f>
        <v>0</v>
      </c>
      <c r="P533" s="24" t="e">
        <f>(I533*F533)/N533</f>
        <v>#DIV/0!</v>
      </c>
      <c r="Q533" s="25">
        <f>F533*J533</f>
        <v>0</v>
      </c>
      <c r="R533" s="26" t="e">
        <f>(Q533*9)/N533</f>
        <v>#DIV/0!</v>
      </c>
      <c r="S533" s="25">
        <f>F533*K533</f>
        <v>0</v>
      </c>
      <c r="T533" s="23">
        <f>L533*F533</f>
        <v>0</v>
      </c>
      <c r="U533" s="23">
        <f>M533*F533</f>
        <v>0</v>
      </c>
      <c r="V533" s="27" t="e">
        <f>(U533*4)/N533</f>
        <v>#DIV/0!</v>
      </c>
      <c r="W533" s="24" t="e">
        <f>U533/E533</f>
        <v>#DIV/0!</v>
      </c>
      <c r="X533" s="16">
        <f>IF($D$3="Calories",N533,"")</f>
        <v>0</v>
      </c>
      <c r="Y533" s="16">
        <f>IF($F$3="Grams",O533,IF($F$3="% Calories",P533,""))</f>
        <v>0</v>
      </c>
      <c r="Z533" s="16" t="str">
        <f>IF($G$3="Grams",K533,"")</f>
        <v/>
      </c>
      <c r="AA533" s="16">
        <f>IF($H$3="Grams",Q533,IF($H$3="% Calories",R533,""))</f>
        <v>0</v>
      </c>
      <c r="AB533" s="16" t="str">
        <f>IF($I$3="Milligrams",T533,"")</f>
        <v/>
      </c>
      <c r="AC533" s="16">
        <f>IF($E$3="Grams",U533, IF($E$3="% Calories", V533, IF($E$3="% Weight",W533, "")))</f>
        <v>0</v>
      </c>
      <c r="AD533" s="29">
        <v>1</v>
      </c>
    </row>
    <row r="534" spans="1:30">
      <c r="A534" s="30" t="str">
        <f>IF(AND((AC534&lt;=$E$4),(AB534&lt;=$I$4),(AA534&lt;=$H$4),(Z534&lt;=$G$4),(Y534&lt;=$F$4),(X534&lt;=$D$4)),"Compliant","Non-Compliant")</f>
        <v>Compliant</v>
      </c>
      <c r="B534" s="38"/>
      <c r="C534" s="38"/>
      <c r="D534" s="39"/>
      <c r="E534" s="40"/>
      <c r="F534" s="31"/>
      <c r="G534" s="40"/>
      <c r="H534" s="40"/>
      <c r="I534" s="40"/>
      <c r="J534" s="40"/>
      <c r="K534" s="40"/>
      <c r="L534" s="40"/>
      <c r="M534" s="40"/>
      <c r="N534" s="32">
        <f>F534*G534</f>
        <v>0</v>
      </c>
      <c r="O534" s="32">
        <f>F534*H534</f>
        <v>0</v>
      </c>
      <c r="P534" s="33" t="e">
        <f>(I534*F534)/N534</f>
        <v>#DIV/0!</v>
      </c>
      <c r="Q534" s="34">
        <f>F534*J534</f>
        <v>0</v>
      </c>
      <c r="R534" s="35" t="e">
        <f>(Q534*9)/N534</f>
        <v>#DIV/0!</v>
      </c>
      <c r="S534" s="34">
        <f>F534*K534</f>
        <v>0</v>
      </c>
      <c r="T534" s="32">
        <f>L534*F534</f>
        <v>0</v>
      </c>
      <c r="U534" s="32">
        <f>M534*F534</f>
        <v>0</v>
      </c>
      <c r="V534" s="36" t="e">
        <f>(U534*4)/N534</f>
        <v>#DIV/0!</v>
      </c>
      <c r="W534" s="33" t="e">
        <f>U534/E534</f>
        <v>#DIV/0!</v>
      </c>
      <c r="X534" s="16">
        <f>IF($D$3="Calories",N534,"")</f>
        <v>0</v>
      </c>
      <c r="Y534" s="16">
        <f>IF($F$3="Grams",O534,IF($F$3="% Calories",P534,""))</f>
        <v>0</v>
      </c>
      <c r="Z534" s="16" t="str">
        <f>IF($G$3="Grams",K534,"")</f>
        <v/>
      </c>
      <c r="AA534" s="16">
        <f>IF($H$3="Grams",Q534,IF($H$3="% Calories",R534,""))</f>
        <v>0</v>
      </c>
      <c r="AB534" s="16" t="str">
        <f>IF($I$3="Milligrams",T534,"")</f>
        <v/>
      </c>
      <c r="AC534" s="16">
        <f>IF($E$3="Grams",U534, IF($E$3="% Calories", V534, IF($E$3="% Weight",W534, "")))</f>
        <v>0</v>
      </c>
      <c r="AD534" s="29">
        <v>1</v>
      </c>
    </row>
    <row r="535" spans="1:30">
      <c r="A535" s="21" t="str">
        <f>IF(AND((AC535&lt;=$E$4),(AB535&lt;=$I$4),(AA535&lt;=$H$4),(Z535&lt;=$G$4),(Y535&lt;=$F$4),(X535&lt;=$D$4)),"Compliant","Non-Compliant")</f>
        <v>Compliant</v>
      </c>
      <c r="B535" s="41"/>
      <c r="C535" s="41"/>
      <c r="D535" s="42"/>
      <c r="E535" s="43"/>
      <c r="F535" s="22"/>
      <c r="G535" s="43"/>
      <c r="H535" s="43"/>
      <c r="I535" s="43"/>
      <c r="J535" s="43"/>
      <c r="K535" s="43"/>
      <c r="L535" s="43"/>
      <c r="M535" s="43"/>
      <c r="N535" s="23">
        <f>F535*G535</f>
        <v>0</v>
      </c>
      <c r="O535" s="23">
        <f>F535*H535</f>
        <v>0</v>
      </c>
      <c r="P535" s="24" t="e">
        <f>(I535*F535)/N535</f>
        <v>#DIV/0!</v>
      </c>
      <c r="Q535" s="25">
        <f>F535*J535</f>
        <v>0</v>
      </c>
      <c r="R535" s="26" t="e">
        <f>(Q535*9)/N535</f>
        <v>#DIV/0!</v>
      </c>
      <c r="S535" s="25">
        <f>F535*K535</f>
        <v>0</v>
      </c>
      <c r="T535" s="23">
        <f>L535*F535</f>
        <v>0</v>
      </c>
      <c r="U535" s="23">
        <f>M535*F535</f>
        <v>0</v>
      </c>
      <c r="V535" s="27" t="e">
        <f>(U535*4)/N535</f>
        <v>#DIV/0!</v>
      </c>
      <c r="W535" s="24" t="e">
        <f>U535/E535</f>
        <v>#DIV/0!</v>
      </c>
      <c r="X535" s="16">
        <f>IF($D$3="Calories",N535,"")</f>
        <v>0</v>
      </c>
      <c r="Y535" s="16">
        <f>IF($F$3="Grams",O535,IF($F$3="% Calories",P535,""))</f>
        <v>0</v>
      </c>
      <c r="Z535" s="16" t="str">
        <f>IF($G$3="Grams",K535,"")</f>
        <v/>
      </c>
      <c r="AA535" s="16">
        <f>IF($H$3="Grams",Q535,IF($H$3="% Calories",R535,""))</f>
        <v>0</v>
      </c>
      <c r="AB535" s="16" t="str">
        <f>IF($I$3="Milligrams",T535,"")</f>
        <v/>
      </c>
      <c r="AC535" s="16">
        <f>IF($E$3="Grams",U535, IF($E$3="% Calories", V535, IF($E$3="% Weight",W535, "")))</f>
        <v>0</v>
      </c>
      <c r="AD535" s="29">
        <v>1</v>
      </c>
    </row>
    <row r="536" spans="1:30">
      <c r="A536" s="30" t="str">
        <f>IF(AND((AC536&lt;=$E$4),(AB536&lt;=$I$4),(AA536&lt;=$H$4),(Z536&lt;=$G$4),(Y536&lt;=$F$4),(X536&lt;=$D$4)),"Compliant","Non-Compliant")</f>
        <v>Compliant</v>
      </c>
      <c r="B536" s="38"/>
      <c r="C536" s="38"/>
      <c r="D536" s="39"/>
      <c r="E536" s="40"/>
      <c r="F536" s="31"/>
      <c r="G536" s="40"/>
      <c r="H536" s="40"/>
      <c r="I536" s="40"/>
      <c r="J536" s="40"/>
      <c r="K536" s="40"/>
      <c r="L536" s="40"/>
      <c r="M536" s="40"/>
      <c r="N536" s="32">
        <f>F536*G536</f>
        <v>0</v>
      </c>
      <c r="O536" s="32">
        <f>F536*H536</f>
        <v>0</v>
      </c>
      <c r="P536" s="33" t="e">
        <f>(I536*F536)/N536</f>
        <v>#DIV/0!</v>
      </c>
      <c r="Q536" s="34">
        <f>F536*J536</f>
        <v>0</v>
      </c>
      <c r="R536" s="35" t="e">
        <f>(Q536*9)/N536</f>
        <v>#DIV/0!</v>
      </c>
      <c r="S536" s="34">
        <f>F536*K536</f>
        <v>0</v>
      </c>
      <c r="T536" s="32">
        <f>L536*F536</f>
        <v>0</v>
      </c>
      <c r="U536" s="32">
        <f>M536*F536</f>
        <v>0</v>
      </c>
      <c r="V536" s="36" t="e">
        <f>(U536*4)/N536</f>
        <v>#DIV/0!</v>
      </c>
      <c r="W536" s="33" t="e">
        <f>U536/E536</f>
        <v>#DIV/0!</v>
      </c>
      <c r="X536" s="16">
        <f>IF($D$3="Calories",N536,"")</f>
        <v>0</v>
      </c>
      <c r="Y536" s="16">
        <f>IF($F$3="Grams",O536,IF($F$3="% Calories",P536,""))</f>
        <v>0</v>
      </c>
      <c r="Z536" s="16" t="str">
        <f>IF($G$3="Grams",K536,"")</f>
        <v/>
      </c>
      <c r="AA536" s="16">
        <f>IF($H$3="Grams",Q536,IF($H$3="% Calories",R536,""))</f>
        <v>0</v>
      </c>
      <c r="AB536" s="16" t="str">
        <f>IF($I$3="Milligrams",T536,"")</f>
        <v/>
      </c>
      <c r="AC536" s="16">
        <f>IF($E$3="Grams",U536, IF($E$3="% Calories", V536, IF($E$3="% Weight",W536, "")))</f>
        <v>0</v>
      </c>
      <c r="AD536" s="29">
        <v>1</v>
      </c>
    </row>
    <row r="537" spans="1:30">
      <c r="A537" s="21" t="str">
        <f>IF(AND((AC537&lt;=$E$4),(AB537&lt;=$I$4),(AA537&lt;=$H$4),(Z537&lt;=$G$4),(Y537&lt;=$F$4),(X537&lt;=$D$4)),"Compliant","Non-Compliant")</f>
        <v>Compliant</v>
      </c>
      <c r="B537" s="41"/>
      <c r="C537" s="41"/>
      <c r="D537" s="42"/>
      <c r="E537" s="43"/>
      <c r="F537" s="22"/>
      <c r="G537" s="43"/>
      <c r="H537" s="43"/>
      <c r="I537" s="43"/>
      <c r="J537" s="43"/>
      <c r="K537" s="43"/>
      <c r="L537" s="43"/>
      <c r="M537" s="43"/>
      <c r="N537" s="23">
        <f>F537*G537</f>
        <v>0</v>
      </c>
      <c r="O537" s="23">
        <f>F537*H537</f>
        <v>0</v>
      </c>
      <c r="P537" s="24" t="e">
        <f>(I537*F537)/N537</f>
        <v>#DIV/0!</v>
      </c>
      <c r="Q537" s="25">
        <f>F537*J537</f>
        <v>0</v>
      </c>
      <c r="R537" s="26" t="e">
        <f>(Q537*9)/N537</f>
        <v>#DIV/0!</v>
      </c>
      <c r="S537" s="25">
        <f>F537*K537</f>
        <v>0</v>
      </c>
      <c r="T537" s="23">
        <f>L537*F537</f>
        <v>0</v>
      </c>
      <c r="U537" s="23">
        <f>M537*F537</f>
        <v>0</v>
      </c>
      <c r="V537" s="27" t="e">
        <f>(U537*4)/N537</f>
        <v>#DIV/0!</v>
      </c>
      <c r="W537" s="24" t="e">
        <f>U537/E537</f>
        <v>#DIV/0!</v>
      </c>
      <c r="X537" s="16">
        <f>IF($D$3="Calories",N537,"")</f>
        <v>0</v>
      </c>
      <c r="Y537" s="16">
        <f>IF($F$3="Grams",O537,IF($F$3="% Calories",P537,""))</f>
        <v>0</v>
      </c>
      <c r="Z537" s="16" t="str">
        <f>IF($G$3="Grams",K537,"")</f>
        <v/>
      </c>
      <c r="AA537" s="16">
        <f>IF($H$3="Grams",Q537,IF($H$3="% Calories",R537,""))</f>
        <v>0</v>
      </c>
      <c r="AB537" s="16" t="str">
        <f>IF($I$3="Milligrams",T537,"")</f>
        <v/>
      </c>
      <c r="AC537" s="16">
        <f>IF($E$3="Grams",U537, IF($E$3="% Calories", V537, IF($E$3="% Weight",W537, "")))</f>
        <v>0</v>
      </c>
      <c r="AD537" s="29">
        <v>1</v>
      </c>
    </row>
    <row r="538" spans="1:30">
      <c r="A538" s="30" t="str">
        <f>IF(AND((AC538&lt;=$E$4),(AB538&lt;=$I$4),(AA538&lt;=$H$4),(Z538&lt;=$G$4),(Y538&lt;=$F$4),(X538&lt;=$D$4)),"Compliant","Non-Compliant")</f>
        <v>Compliant</v>
      </c>
      <c r="B538" s="38"/>
      <c r="C538" s="38"/>
      <c r="D538" s="39"/>
      <c r="E538" s="40"/>
      <c r="F538" s="31"/>
      <c r="G538" s="40"/>
      <c r="H538" s="40"/>
      <c r="I538" s="40"/>
      <c r="J538" s="40"/>
      <c r="K538" s="40"/>
      <c r="L538" s="40"/>
      <c r="M538" s="40"/>
      <c r="N538" s="32">
        <f>F538*G538</f>
        <v>0</v>
      </c>
      <c r="O538" s="32">
        <f>F538*H538</f>
        <v>0</v>
      </c>
      <c r="P538" s="33" t="e">
        <f>(I538*F538)/N538</f>
        <v>#DIV/0!</v>
      </c>
      <c r="Q538" s="34">
        <f>F538*J538</f>
        <v>0</v>
      </c>
      <c r="R538" s="35" t="e">
        <f>(Q538*9)/N538</f>
        <v>#DIV/0!</v>
      </c>
      <c r="S538" s="34">
        <f>F538*K538</f>
        <v>0</v>
      </c>
      <c r="T538" s="32">
        <f>L538*F538</f>
        <v>0</v>
      </c>
      <c r="U538" s="32">
        <f>M538*F538</f>
        <v>0</v>
      </c>
      <c r="V538" s="36" t="e">
        <f>(U538*4)/N538</f>
        <v>#DIV/0!</v>
      </c>
      <c r="W538" s="33" t="e">
        <f>U538/E538</f>
        <v>#DIV/0!</v>
      </c>
      <c r="X538" s="16">
        <f>IF($D$3="Calories",N538,"")</f>
        <v>0</v>
      </c>
      <c r="Y538" s="16">
        <f>IF($F$3="Grams",O538,IF($F$3="% Calories",P538,""))</f>
        <v>0</v>
      </c>
      <c r="Z538" s="16" t="str">
        <f>IF($G$3="Grams",K538,"")</f>
        <v/>
      </c>
      <c r="AA538" s="16">
        <f>IF($H$3="Grams",Q538,IF($H$3="% Calories",R538,""))</f>
        <v>0</v>
      </c>
      <c r="AB538" s="16" t="str">
        <f>IF($I$3="Milligrams",T538,"")</f>
        <v/>
      </c>
      <c r="AC538" s="16">
        <f>IF($E$3="Grams",U538, IF($E$3="% Calories", V538, IF($E$3="% Weight",W538, "")))</f>
        <v>0</v>
      </c>
      <c r="AD538" s="29">
        <v>1</v>
      </c>
    </row>
    <row r="539" spans="1:30">
      <c r="A539" s="21" t="str">
        <f>IF(AND((AC539&lt;=$E$4),(AB539&lt;=$I$4),(AA539&lt;=$H$4),(Z539&lt;=$G$4),(Y539&lt;=$F$4),(X539&lt;=$D$4)),"Compliant","Non-Compliant")</f>
        <v>Compliant</v>
      </c>
      <c r="B539" s="41"/>
      <c r="C539" s="41"/>
      <c r="D539" s="42"/>
      <c r="E539" s="43"/>
      <c r="F539" s="22"/>
      <c r="G539" s="43"/>
      <c r="H539" s="43"/>
      <c r="I539" s="43"/>
      <c r="J539" s="43"/>
      <c r="K539" s="43"/>
      <c r="L539" s="43"/>
      <c r="M539" s="43"/>
      <c r="N539" s="23">
        <f>F539*G539</f>
        <v>0</v>
      </c>
      <c r="O539" s="23">
        <f>F539*H539</f>
        <v>0</v>
      </c>
      <c r="P539" s="24" t="e">
        <f>(I539*F539)/N539</f>
        <v>#DIV/0!</v>
      </c>
      <c r="Q539" s="25">
        <f>F539*J539</f>
        <v>0</v>
      </c>
      <c r="R539" s="26" t="e">
        <f>(Q539*9)/N539</f>
        <v>#DIV/0!</v>
      </c>
      <c r="S539" s="25">
        <f>F539*K539</f>
        <v>0</v>
      </c>
      <c r="T539" s="23">
        <f>L539*F539</f>
        <v>0</v>
      </c>
      <c r="U539" s="23">
        <f>M539*F539</f>
        <v>0</v>
      </c>
      <c r="V539" s="27" t="e">
        <f>(U539*4)/N539</f>
        <v>#DIV/0!</v>
      </c>
      <c r="W539" s="24" t="e">
        <f>U539/E539</f>
        <v>#DIV/0!</v>
      </c>
      <c r="X539" s="16">
        <f>IF($D$3="Calories",N539,"")</f>
        <v>0</v>
      </c>
      <c r="Y539" s="16">
        <f>IF($F$3="Grams",O539,IF($F$3="% Calories",P539,""))</f>
        <v>0</v>
      </c>
      <c r="Z539" s="16" t="str">
        <f>IF($G$3="Grams",K539,"")</f>
        <v/>
      </c>
      <c r="AA539" s="16">
        <f>IF($H$3="Grams",Q539,IF($H$3="% Calories",R539,""))</f>
        <v>0</v>
      </c>
      <c r="AB539" s="16" t="str">
        <f>IF($I$3="Milligrams",T539,"")</f>
        <v/>
      </c>
      <c r="AC539" s="16">
        <f>IF($E$3="Grams",U539, IF($E$3="% Calories", V539, IF($E$3="% Weight",W539, "")))</f>
        <v>0</v>
      </c>
      <c r="AD539" s="29">
        <v>1</v>
      </c>
    </row>
    <row r="540" spans="1:30">
      <c r="A540" s="30" t="str">
        <f>IF(AND((AC540&lt;=$E$4),(AB540&lt;=$I$4),(AA540&lt;=$H$4),(Z540&lt;=$G$4),(Y540&lt;=$F$4),(X540&lt;=$D$4)),"Compliant","Non-Compliant")</f>
        <v>Compliant</v>
      </c>
      <c r="B540" s="38"/>
      <c r="C540" s="38"/>
      <c r="D540" s="39"/>
      <c r="E540" s="40"/>
      <c r="F540" s="31"/>
      <c r="G540" s="40"/>
      <c r="H540" s="40"/>
      <c r="I540" s="40"/>
      <c r="J540" s="40"/>
      <c r="K540" s="40"/>
      <c r="L540" s="40"/>
      <c r="M540" s="40"/>
      <c r="N540" s="32">
        <f>F540*G540</f>
        <v>0</v>
      </c>
      <c r="O540" s="32">
        <f>F540*H540</f>
        <v>0</v>
      </c>
      <c r="P540" s="33" t="e">
        <f>(I540*F540)/N540</f>
        <v>#DIV/0!</v>
      </c>
      <c r="Q540" s="34">
        <f>F540*J540</f>
        <v>0</v>
      </c>
      <c r="R540" s="35" t="e">
        <f>(Q540*9)/N540</f>
        <v>#DIV/0!</v>
      </c>
      <c r="S540" s="34">
        <f>F540*K540</f>
        <v>0</v>
      </c>
      <c r="T540" s="32">
        <f>L540*F540</f>
        <v>0</v>
      </c>
      <c r="U540" s="32">
        <f>M540*F540</f>
        <v>0</v>
      </c>
      <c r="V540" s="36" t="e">
        <f>(U540*4)/N540</f>
        <v>#DIV/0!</v>
      </c>
      <c r="W540" s="33" t="e">
        <f>U540/E540</f>
        <v>#DIV/0!</v>
      </c>
      <c r="X540" s="16">
        <f>IF($D$3="Calories",N540,"")</f>
        <v>0</v>
      </c>
      <c r="Y540" s="16">
        <f>IF($F$3="Grams",O540,IF($F$3="% Calories",P540,""))</f>
        <v>0</v>
      </c>
      <c r="Z540" s="16" t="str">
        <f>IF($G$3="Grams",K540,"")</f>
        <v/>
      </c>
      <c r="AA540" s="16">
        <f>IF($H$3="Grams",Q540,IF($H$3="% Calories",R540,""))</f>
        <v>0</v>
      </c>
      <c r="AB540" s="16" t="str">
        <f>IF($I$3="Milligrams",T540,"")</f>
        <v/>
      </c>
      <c r="AC540" s="16">
        <f>IF($E$3="Grams",U540, IF($E$3="% Calories", V540, IF($E$3="% Weight",W540, "")))</f>
        <v>0</v>
      </c>
      <c r="AD540" s="29">
        <v>1</v>
      </c>
    </row>
    <row r="541" spans="1:30">
      <c r="A541" s="21" t="str">
        <f>IF(AND((AC541&lt;=$E$4),(AB541&lt;=$I$4),(AA541&lt;=$H$4),(Z541&lt;=$G$4),(Y541&lt;=$F$4),(X541&lt;=$D$4)),"Compliant","Non-Compliant")</f>
        <v>Compliant</v>
      </c>
      <c r="B541" s="41"/>
      <c r="C541" s="41"/>
      <c r="D541" s="42"/>
      <c r="E541" s="43"/>
      <c r="F541" s="22"/>
      <c r="G541" s="43"/>
      <c r="H541" s="43"/>
      <c r="I541" s="43"/>
      <c r="J541" s="43"/>
      <c r="K541" s="43"/>
      <c r="L541" s="43"/>
      <c r="M541" s="43"/>
      <c r="N541" s="23">
        <f>F541*G541</f>
        <v>0</v>
      </c>
      <c r="O541" s="23">
        <f>F541*H541</f>
        <v>0</v>
      </c>
      <c r="P541" s="24" t="e">
        <f>(I541*F541)/N541</f>
        <v>#DIV/0!</v>
      </c>
      <c r="Q541" s="25">
        <f>F541*J541</f>
        <v>0</v>
      </c>
      <c r="R541" s="26" t="e">
        <f>(Q541*9)/N541</f>
        <v>#DIV/0!</v>
      </c>
      <c r="S541" s="25">
        <f>F541*K541</f>
        <v>0</v>
      </c>
      <c r="T541" s="23">
        <f>L541*F541</f>
        <v>0</v>
      </c>
      <c r="U541" s="23">
        <f>M541*F541</f>
        <v>0</v>
      </c>
      <c r="V541" s="27" t="e">
        <f>(U541*4)/N541</f>
        <v>#DIV/0!</v>
      </c>
      <c r="W541" s="24" t="e">
        <f>U541/E541</f>
        <v>#DIV/0!</v>
      </c>
      <c r="X541" s="16">
        <f>IF($D$3="Calories",N541,"")</f>
        <v>0</v>
      </c>
      <c r="Y541" s="16">
        <f>IF($F$3="Grams",O541,IF($F$3="% Calories",P541,""))</f>
        <v>0</v>
      </c>
      <c r="Z541" s="16" t="str">
        <f>IF($G$3="Grams",K541,"")</f>
        <v/>
      </c>
      <c r="AA541" s="16">
        <f>IF($H$3="Grams",Q541,IF($H$3="% Calories",R541,""))</f>
        <v>0</v>
      </c>
      <c r="AB541" s="16" t="str">
        <f>IF($I$3="Milligrams",T541,"")</f>
        <v/>
      </c>
      <c r="AC541" s="16">
        <f>IF($E$3="Grams",U541, IF($E$3="% Calories", V541, IF($E$3="% Weight",W541, "")))</f>
        <v>0</v>
      </c>
      <c r="AD541" s="29">
        <v>1</v>
      </c>
    </row>
    <row r="542" spans="1:30">
      <c r="A542" s="30" t="str">
        <f>IF(AND((AC542&lt;=$E$4),(AB542&lt;=$I$4),(AA542&lt;=$H$4),(Z542&lt;=$G$4),(Y542&lt;=$F$4),(X542&lt;=$D$4)),"Compliant","Non-Compliant")</f>
        <v>Compliant</v>
      </c>
      <c r="B542" s="38"/>
      <c r="C542" s="38"/>
      <c r="D542" s="39"/>
      <c r="E542" s="40"/>
      <c r="F542" s="31"/>
      <c r="G542" s="40"/>
      <c r="H542" s="40"/>
      <c r="I542" s="40"/>
      <c r="J542" s="40"/>
      <c r="K542" s="40"/>
      <c r="L542" s="40"/>
      <c r="M542" s="40"/>
      <c r="N542" s="32">
        <f>F542*G542</f>
        <v>0</v>
      </c>
      <c r="O542" s="32">
        <f>F542*H542</f>
        <v>0</v>
      </c>
      <c r="P542" s="33" t="e">
        <f>(I542*F542)/N542</f>
        <v>#DIV/0!</v>
      </c>
      <c r="Q542" s="34">
        <f>F542*J542</f>
        <v>0</v>
      </c>
      <c r="R542" s="35" t="e">
        <f>(Q542*9)/N542</f>
        <v>#DIV/0!</v>
      </c>
      <c r="S542" s="34">
        <f>F542*K542</f>
        <v>0</v>
      </c>
      <c r="T542" s="32">
        <f>L542*F542</f>
        <v>0</v>
      </c>
      <c r="U542" s="32">
        <f>M542*F542</f>
        <v>0</v>
      </c>
      <c r="V542" s="36" t="e">
        <f>(U542*4)/N542</f>
        <v>#DIV/0!</v>
      </c>
      <c r="W542" s="33" t="e">
        <f>U542/E542</f>
        <v>#DIV/0!</v>
      </c>
      <c r="X542" s="16">
        <f>IF($D$3="Calories",N542,"")</f>
        <v>0</v>
      </c>
      <c r="Y542" s="16">
        <f>IF($F$3="Grams",O542,IF($F$3="% Calories",P542,""))</f>
        <v>0</v>
      </c>
      <c r="Z542" s="16" t="str">
        <f>IF($G$3="Grams",K542,"")</f>
        <v/>
      </c>
      <c r="AA542" s="16">
        <f>IF($H$3="Grams",Q542,IF($H$3="% Calories",R542,""))</f>
        <v>0</v>
      </c>
      <c r="AB542" s="16" t="str">
        <f>IF($I$3="Milligrams",T542,"")</f>
        <v/>
      </c>
      <c r="AC542" s="16">
        <f>IF($E$3="Grams",U542, IF($E$3="% Calories", V542, IF($E$3="% Weight",W542, "")))</f>
        <v>0</v>
      </c>
      <c r="AD542" s="29">
        <v>1</v>
      </c>
    </row>
    <row r="543" spans="1:30">
      <c r="A543" s="21" t="str">
        <f>IF(AND((AC543&lt;=$E$4),(AB543&lt;=$I$4),(AA543&lt;=$H$4),(Z543&lt;=$G$4),(Y543&lt;=$F$4),(X543&lt;=$D$4)),"Compliant","Non-Compliant")</f>
        <v>Compliant</v>
      </c>
      <c r="B543" s="41"/>
      <c r="C543" s="41"/>
      <c r="D543" s="42"/>
      <c r="E543" s="43"/>
      <c r="F543" s="22"/>
      <c r="G543" s="43"/>
      <c r="H543" s="43"/>
      <c r="I543" s="43"/>
      <c r="J543" s="43"/>
      <c r="K543" s="43"/>
      <c r="L543" s="43"/>
      <c r="M543" s="43"/>
      <c r="N543" s="23">
        <f>F543*G543</f>
        <v>0</v>
      </c>
      <c r="O543" s="23">
        <f>F543*H543</f>
        <v>0</v>
      </c>
      <c r="P543" s="24" t="e">
        <f>(I543*F543)/N543</f>
        <v>#DIV/0!</v>
      </c>
      <c r="Q543" s="25">
        <f>F543*J543</f>
        <v>0</v>
      </c>
      <c r="R543" s="26" t="e">
        <f>(Q543*9)/N543</f>
        <v>#DIV/0!</v>
      </c>
      <c r="S543" s="25">
        <f>F543*K543</f>
        <v>0</v>
      </c>
      <c r="T543" s="23">
        <f>L543*F543</f>
        <v>0</v>
      </c>
      <c r="U543" s="23">
        <f>M543*F543</f>
        <v>0</v>
      </c>
      <c r="V543" s="27" t="e">
        <f>(U543*4)/N543</f>
        <v>#DIV/0!</v>
      </c>
      <c r="W543" s="24" t="e">
        <f>U543/E543</f>
        <v>#DIV/0!</v>
      </c>
      <c r="X543" s="16">
        <f>IF($D$3="Calories",N543,"")</f>
        <v>0</v>
      </c>
      <c r="Y543" s="16">
        <f>IF($F$3="Grams",O543,IF($F$3="% Calories",P543,""))</f>
        <v>0</v>
      </c>
      <c r="Z543" s="16" t="str">
        <f>IF($G$3="Grams",K543,"")</f>
        <v/>
      </c>
      <c r="AA543" s="16">
        <f>IF($H$3="Grams",Q543,IF($H$3="% Calories",R543,""))</f>
        <v>0</v>
      </c>
      <c r="AB543" s="16" t="str">
        <f>IF($I$3="Milligrams",T543,"")</f>
        <v/>
      </c>
      <c r="AC543" s="16">
        <f>IF($E$3="Grams",U543, IF($E$3="% Calories", V543, IF($E$3="% Weight",W543, "")))</f>
        <v>0</v>
      </c>
      <c r="AD543" s="29">
        <v>1</v>
      </c>
    </row>
    <row r="544" spans="1:30">
      <c r="A544" s="30" t="str">
        <f>IF(AND((AC544&lt;=$E$4),(AB544&lt;=$I$4),(AA544&lt;=$H$4),(Z544&lt;=$G$4),(Y544&lt;=$F$4),(X544&lt;=$D$4)),"Compliant","Non-Compliant")</f>
        <v>Compliant</v>
      </c>
      <c r="B544" s="38"/>
      <c r="C544" s="38"/>
      <c r="D544" s="39"/>
      <c r="E544" s="40"/>
      <c r="F544" s="31"/>
      <c r="G544" s="40"/>
      <c r="H544" s="40"/>
      <c r="I544" s="40"/>
      <c r="J544" s="40"/>
      <c r="K544" s="40"/>
      <c r="L544" s="40"/>
      <c r="M544" s="40"/>
      <c r="N544" s="32">
        <f>F544*G544</f>
        <v>0</v>
      </c>
      <c r="O544" s="32">
        <f>F544*H544</f>
        <v>0</v>
      </c>
      <c r="P544" s="33" t="e">
        <f>(I544*F544)/N544</f>
        <v>#DIV/0!</v>
      </c>
      <c r="Q544" s="34">
        <f>F544*J544</f>
        <v>0</v>
      </c>
      <c r="R544" s="35" t="e">
        <f>(Q544*9)/N544</f>
        <v>#DIV/0!</v>
      </c>
      <c r="S544" s="34">
        <f>F544*K544</f>
        <v>0</v>
      </c>
      <c r="T544" s="32">
        <f>L544*F544</f>
        <v>0</v>
      </c>
      <c r="U544" s="32">
        <f>M544*F544</f>
        <v>0</v>
      </c>
      <c r="V544" s="36" t="e">
        <f>(U544*4)/N544</f>
        <v>#DIV/0!</v>
      </c>
      <c r="W544" s="33" t="e">
        <f>U544/E544</f>
        <v>#DIV/0!</v>
      </c>
      <c r="X544" s="16">
        <f>IF($D$3="Calories",N544,"")</f>
        <v>0</v>
      </c>
      <c r="Y544" s="16">
        <f>IF($F$3="Grams",O544,IF($F$3="% Calories",P544,""))</f>
        <v>0</v>
      </c>
      <c r="Z544" s="16" t="str">
        <f>IF($G$3="Grams",K544,"")</f>
        <v/>
      </c>
      <c r="AA544" s="16">
        <f>IF($H$3="Grams",Q544,IF($H$3="% Calories",R544,""))</f>
        <v>0</v>
      </c>
      <c r="AB544" s="16" t="str">
        <f>IF($I$3="Milligrams",T544,"")</f>
        <v/>
      </c>
      <c r="AC544" s="16">
        <f>IF($E$3="Grams",U544, IF($E$3="% Calories", V544, IF($E$3="% Weight",W544, "")))</f>
        <v>0</v>
      </c>
      <c r="AD544" s="29">
        <v>1</v>
      </c>
    </row>
    <row r="545" spans="1:30">
      <c r="A545" s="21" t="str">
        <f>IF(AND((AC545&lt;=$E$4),(AB545&lt;=$I$4),(AA545&lt;=$H$4),(Z545&lt;=$G$4),(Y545&lt;=$F$4),(X545&lt;=$D$4)),"Compliant","Non-Compliant")</f>
        <v>Compliant</v>
      </c>
      <c r="B545" s="41"/>
      <c r="C545" s="41"/>
      <c r="D545" s="42"/>
      <c r="E545" s="43"/>
      <c r="F545" s="22"/>
      <c r="G545" s="43"/>
      <c r="H545" s="43"/>
      <c r="I545" s="43"/>
      <c r="J545" s="43"/>
      <c r="K545" s="43"/>
      <c r="L545" s="43"/>
      <c r="M545" s="43"/>
      <c r="N545" s="23">
        <f>F545*G545</f>
        <v>0</v>
      </c>
      <c r="O545" s="23">
        <f>F545*H545</f>
        <v>0</v>
      </c>
      <c r="P545" s="24" t="e">
        <f>(I545*F545)/N545</f>
        <v>#DIV/0!</v>
      </c>
      <c r="Q545" s="25">
        <f>F545*J545</f>
        <v>0</v>
      </c>
      <c r="R545" s="26" t="e">
        <f>(Q545*9)/N545</f>
        <v>#DIV/0!</v>
      </c>
      <c r="S545" s="25">
        <f>F545*K545</f>
        <v>0</v>
      </c>
      <c r="T545" s="23">
        <f>L545*F545</f>
        <v>0</v>
      </c>
      <c r="U545" s="23">
        <f>M545*F545</f>
        <v>0</v>
      </c>
      <c r="V545" s="27" t="e">
        <f>(U545*4)/N545</f>
        <v>#DIV/0!</v>
      </c>
      <c r="W545" s="24" t="e">
        <f>U545/E545</f>
        <v>#DIV/0!</v>
      </c>
      <c r="X545" s="16">
        <f>IF($D$3="Calories",N545,"")</f>
        <v>0</v>
      </c>
      <c r="Y545" s="16">
        <f>IF($F$3="Grams",O545,IF($F$3="% Calories",P545,""))</f>
        <v>0</v>
      </c>
      <c r="Z545" s="16" t="str">
        <f>IF($G$3="Grams",K545,"")</f>
        <v/>
      </c>
      <c r="AA545" s="16">
        <f>IF($H$3="Grams",Q545,IF($H$3="% Calories",R545,""))</f>
        <v>0</v>
      </c>
      <c r="AB545" s="16" t="str">
        <f>IF($I$3="Milligrams",T545,"")</f>
        <v/>
      </c>
      <c r="AC545" s="16">
        <f>IF($E$3="Grams",U545, IF($E$3="% Calories", V545, IF($E$3="% Weight",W545, "")))</f>
        <v>0</v>
      </c>
      <c r="AD545" s="29">
        <v>1</v>
      </c>
    </row>
    <row r="546" spans="1:30">
      <c r="A546" s="30" t="str">
        <f>IF(AND((AC546&lt;=$E$4),(AB546&lt;=$I$4),(AA546&lt;=$H$4),(Z546&lt;=$G$4),(Y546&lt;=$F$4),(X546&lt;=$D$4)),"Compliant","Non-Compliant")</f>
        <v>Compliant</v>
      </c>
      <c r="B546" s="38"/>
      <c r="C546" s="38"/>
      <c r="D546" s="39"/>
      <c r="E546" s="40"/>
      <c r="F546" s="31"/>
      <c r="G546" s="40"/>
      <c r="H546" s="40"/>
      <c r="I546" s="40"/>
      <c r="J546" s="40"/>
      <c r="K546" s="40"/>
      <c r="L546" s="40"/>
      <c r="M546" s="40"/>
      <c r="N546" s="32">
        <f>F546*G546</f>
        <v>0</v>
      </c>
      <c r="O546" s="32">
        <f>F546*H546</f>
        <v>0</v>
      </c>
      <c r="P546" s="33" t="e">
        <f>(I546*F546)/N546</f>
        <v>#DIV/0!</v>
      </c>
      <c r="Q546" s="34">
        <f>F546*J546</f>
        <v>0</v>
      </c>
      <c r="R546" s="35" t="e">
        <f>(Q546*9)/N546</f>
        <v>#DIV/0!</v>
      </c>
      <c r="S546" s="34">
        <f>F546*K546</f>
        <v>0</v>
      </c>
      <c r="T546" s="32">
        <f>L546*F546</f>
        <v>0</v>
      </c>
      <c r="U546" s="32">
        <f>M546*F546</f>
        <v>0</v>
      </c>
      <c r="V546" s="36" t="e">
        <f>(U546*4)/N546</f>
        <v>#DIV/0!</v>
      </c>
      <c r="W546" s="33" t="e">
        <f>U546/E546</f>
        <v>#DIV/0!</v>
      </c>
      <c r="X546" s="16">
        <f>IF($D$3="Calories",N546,"")</f>
        <v>0</v>
      </c>
      <c r="Y546" s="16">
        <f>IF($F$3="Grams",O546,IF($F$3="% Calories",P546,""))</f>
        <v>0</v>
      </c>
      <c r="Z546" s="16" t="str">
        <f>IF($G$3="Grams",K546,"")</f>
        <v/>
      </c>
      <c r="AA546" s="16">
        <f>IF($H$3="Grams",Q546,IF($H$3="% Calories",R546,""))</f>
        <v>0</v>
      </c>
      <c r="AB546" s="16" t="str">
        <f>IF($I$3="Milligrams",T546,"")</f>
        <v/>
      </c>
      <c r="AC546" s="16">
        <f>IF($E$3="Grams",U546, IF($E$3="% Calories", V546, IF($E$3="% Weight",W546, "")))</f>
        <v>0</v>
      </c>
      <c r="AD546" s="29">
        <v>1</v>
      </c>
    </row>
    <row r="547" spans="1:30">
      <c r="A547" s="21" t="str">
        <f>IF(AND((AC547&lt;=$E$4),(AB547&lt;=$I$4),(AA547&lt;=$H$4),(Z547&lt;=$G$4),(Y547&lt;=$F$4),(X547&lt;=$D$4)),"Compliant","Non-Compliant")</f>
        <v>Compliant</v>
      </c>
      <c r="B547" s="41"/>
      <c r="C547" s="41"/>
      <c r="D547" s="42"/>
      <c r="E547" s="43"/>
      <c r="F547" s="22"/>
      <c r="G547" s="43"/>
      <c r="H547" s="43"/>
      <c r="I547" s="43"/>
      <c r="J547" s="43"/>
      <c r="K547" s="43"/>
      <c r="L547" s="43"/>
      <c r="M547" s="43"/>
      <c r="N547" s="23">
        <f>F547*G547</f>
        <v>0</v>
      </c>
      <c r="O547" s="23">
        <f>F547*H547</f>
        <v>0</v>
      </c>
      <c r="P547" s="24" t="e">
        <f>(I547*F547)/N547</f>
        <v>#DIV/0!</v>
      </c>
      <c r="Q547" s="25">
        <f>F547*J547</f>
        <v>0</v>
      </c>
      <c r="R547" s="26" t="e">
        <f>(Q547*9)/N547</f>
        <v>#DIV/0!</v>
      </c>
      <c r="S547" s="25">
        <f>F547*K547</f>
        <v>0</v>
      </c>
      <c r="T547" s="23">
        <f>L547*F547</f>
        <v>0</v>
      </c>
      <c r="U547" s="23">
        <f>M547*F547</f>
        <v>0</v>
      </c>
      <c r="V547" s="27" t="e">
        <f>(U547*4)/N547</f>
        <v>#DIV/0!</v>
      </c>
      <c r="W547" s="24" t="e">
        <f>U547/E547</f>
        <v>#DIV/0!</v>
      </c>
      <c r="X547" s="16">
        <f>IF($D$3="Calories",N547,"")</f>
        <v>0</v>
      </c>
      <c r="Y547" s="16">
        <f>IF($F$3="Grams",O547,IF($F$3="% Calories",P547,""))</f>
        <v>0</v>
      </c>
      <c r="Z547" s="16" t="str">
        <f>IF($G$3="Grams",K547,"")</f>
        <v/>
      </c>
      <c r="AA547" s="16">
        <f>IF($H$3="Grams",Q547,IF($H$3="% Calories",R547,""))</f>
        <v>0</v>
      </c>
      <c r="AB547" s="16" t="str">
        <f>IF($I$3="Milligrams",T547,"")</f>
        <v/>
      </c>
      <c r="AC547" s="16">
        <f>IF($E$3="Grams",U547, IF($E$3="% Calories", V547, IF($E$3="% Weight",W547, "")))</f>
        <v>0</v>
      </c>
      <c r="AD547" s="29">
        <v>1</v>
      </c>
    </row>
    <row r="548" spans="1:30">
      <c r="A548" s="30" t="str">
        <f>IF(AND((AC548&lt;=$E$4),(AB548&lt;=$I$4),(AA548&lt;=$H$4),(Z548&lt;=$G$4),(Y548&lt;=$F$4),(X548&lt;=$D$4)),"Compliant","Non-Compliant")</f>
        <v>Compliant</v>
      </c>
      <c r="B548" s="38"/>
      <c r="C548" s="38"/>
      <c r="D548" s="39"/>
      <c r="E548" s="40"/>
      <c r="F548" s="31"/>
      <c r="G548" s="40"/>
      <c r="H548" s="40"/>
      <c r="I548" s="40"/>
      <c r="J548" s="40"/>
      <c r="K548" s="40"/>
      <c r="L548" s="40"/>
      <c r="M548" s="40"/>
      <c r="N548" s="32">
        <f>F548*G548</f>
        <v>0</v>
      </c>
      <c r="O548" s="32">
        <f>F548*H548</f>
        <v>0</v>
      </c>
      <c r="P548" s="33" t="e">
        <f>(I548*F548)/N548</f>
        <v>#DIV/0!</v>
      </c>
      <c r="Q548" s="34">
        <f>F548*J548</f>
        <v>0</v>
      </c>
      <c r="R548" s="35" t="e">
        <f>(Q548*9)/N548</f>
        <v>#DIV/0!</v>
      </c>
      <c r="S548" s="34">
        <f>F548*K548</f>
        <v>0</v>
      </c>
      <c r="T548" s="32">
        <f>L548*F548</f>
        <v>0</v>
      </c>
      <c r="U548" s="32">
        <f>M548*F548</f>
        <v>0</v>
      </c>
      <c r="V548" s="36" t="e">
        <f>(U548*4)/N548</f>
        <v>#DIV/0!</v>
      </c>
      <c r="W548" s="33" t="e">
        <f>U548/E548</f>
        <v>#DIV/0!</v>
      </c>
      <c r="X548" s="16">
        <f>IF($D$3="Calories",N548,"")</f>
        <v>0</v>
      </c>
      <c r="Y548" s="16">
        <f>IF($F$3="Grams",O548,IF($F$3="% Calories",P548,""))</f>
        <v>0</v>
      </c>
      <c r="Z548" s="16" t="str">
        <f>IF($G$3="Grams",K548,"")</f>
        <v/>
      </c>
      <c r="AA548" s="16">
        <f>IF($H$3="Grams",Q548,IF($H$3="% Calories",R548,""))</f>
        <v>0</v>
      </c>
      <c r="AB548" s="16" t="str">
        <f>IF($I$3="Milligrams",T548,"")</f>
        <v/>
      </c>
      <c r="AC548" s="16">
        <f>IF($E$3="Grams",U548, IF($E$3="% Calories", V548, IF($E$3="% Weight",W548, "")))</f>
        <v>0</v>
      </c>
      <c r="AD548" s="29">
        <v>1</v>
      </c>
    </row>
    <row r="549" spans="1:30">
      <c r="A549" s="21" t="str">
        <f>IF(AND((AC549&lt;=$E$4),(AB549&lt;=$I$4),(AA549&lt;=$H$4),(Z549&lt;=$G$4),(Y549&lt;=$F$4),(X549&lt;=$D$4)),"Compliant","Non-Compliant")</f>
        <v>Compliant</v>
      </c>
      <c r="B549" s="41"/>
      <c r="C549" s="41"/>
      <c r="D549" s="42"/>
      <c r="E549" s="43"/>
      <c r="F549" s="22"/>
      <c r="G549" s="43"/>
      <c r="H549" s="43"/>
      <c r="I549" s="43"/>
      <c r="J549" s="43"/>
      <c r="K549" s="43"/>
      <c r="L549" s="43"/>
      <c r="M549" s="43"/>
      <c r="N549" s="23">
        <f>F549*G549</f>
        <v>0</v>
      </c>
      <c r="O549" s="23">
        <f>F549*H549</f>
        <v>0</v>
      </c>
      <c r="P549" s="24" t="e">
        <f>(I549*F549)/N549</f>
        <v>#DIV/0!</v>
      </c>
      <c r="Q549" s="25">
        <f>F549*J549</f>
        <v>0</v>
      </c>
      <c r="R549" s="26" t="e">
        <f>(Q549*9)/N549</f>
        <v>#DIV/0!</v>
      </c>
      <c r="S549" s="25">
        <f>F549*K549</f>
        <v>0</v>
      </c>
      <c r="T549" s="23">
        <f>L549*F549</f>
        <v>0</v>
      </c>
      <c r="U549" s="23">
        <f>M549*F549</f>
        <v>0</v>
      </c>
      <c r="V549" s="27" t="e">
        <f>(U549*4)/N549</f>
        <v>#DIV/0!</v>
      </c>
      <c r="W549" s="24" t="e">
        <f>U549/E549</f>
        <v>#DIV/0!</v>
      </c>
      <c r="X549" s="16">
        <f>IF($D$3="Calories",N549,"")</f>
        <v>0</v>
      </c>
      <c r="Y549" s="16">
        <f>IF($F$3="Grams",O549,IF($F$3="% Calories",P549,""))</f>
        <v>0</v>
      </c>
      <c r="Z549" s="16" t="str">
        <f>IF($G$3="Grams",K549,"")</f>
        <v/>
      </c>
      <c r="AA549" s="16">
        <f>IF($H$3="Grams",Q549,IF($H$3="% Calories",R549,""))</f>
        <v>0</v>
      </c>
      <c r="AB549" s="16" t="str">
        <f>IF($I$3="Milligrams",T549,"")</f>
        <v/>
      </c>
      <c r="AC549" s="16">
        <f>IF($E$3="Grams",U549, IF($E$3="% Calories", V549, IF($E$3="% Weight",W549, "")))</f>
        <v>0</v>
      </c>
      <c r="AD549" s="29">
        <v>1</v>
      </c>
    </row>
    <row r="550" spans="1:30">
      <c r="A550" s="30" t="str">
        <f>IF(AND((AC550&lt;=$E$4),(AB550&lt;=$I$4),(AA550&lt;=$H$4),(Z550&lt;=$G$4),(Y550&lt;=$F$4),(X550&lt;=$D$4)),"Compliant","Non-Compliant")</f>
        <v>Compliant</v>
      </c>
      <c r="B550" s="38"/>
      <c r="C550" s="38"/>
      <c r="D550" s="39"/>
      <c r="E550" s="40"/>
      <c r="F550" s="31"/>
      <c r="G550" s="40"/>
      <c r="H550" s="40"/>
      <c r="I550" s="40"/>
      <c r="J550" s="40"/>
      <c r="K550" s="40"/>
      <c r="L550" s="40"/>
      <c r="M550" s="40"/>
      <c r="N550" s="32">
        <f>F550*G550</f>
        <v>0</v>
      </c>
      <c r="O550" s="32">
        <f>F550*H550</f>
        <v>0</v>
      </c>
      <c r="P550" s="33" t="e">
        <f>(I550*F550)/N550</f>
        <v>#DIV/0!</v>
      </c>
      <c r="Q550" s="34">
        <f>F550*J550</f>
        <v>0</v>
      </c>
      <c r="R550" s="35" t="e">
        <f>(Q550*9)/N550</f>
        <v>#DIV/0!</v>
      </c>
      <c r="S550" s="34">
        <f>F550*K550</f>
        <v>0</v>
      </c>
      <c r="T550" s="32">
        <f>L550*F550</f>
        <v>0</v>
      </c>
      <c r="U550" s="32">
        <f>M550*F550</f>
        <v>0</v>
      </c>
      <c r="V550" s="36" t="e">
        <f>(U550*4)/N550</f>
        <v>#DIV/0!</v>
      </c>
      <c r="W550" s="33" t="e">
        <f>U550/E550</f>
        <v>#DIV/0!</v>
      </c>
      <c r="X550" s="16">
        <f>IF($D$3="Calories",N550,"")</f>
        <v>0</v>
      </c>
      <c r="Y550" s="16">
        <f>IF($F$3="Grams",O550,IF($F$3="% Calories",P550,""))</f>
        <v>0</v>
      </c>
      <c r="Z550" s="16" t="str">
        <f>IF($G$3="Grams",K550,"")</f>
        <v/>
      </c>
      <c r="AA550" s="16">
        <f>IF($H$3="Grams",Q550,IF($H$3="% Calories",R550,""))</f>
        <v>0</v>
      </c>
      <c r="AB550" s="16" t="str">
        <f>IF($I$3="Milligrams",T550,"")</f>
        <v/>
      </c>
      <c r="AC550" s="16">
        <f>IF($E$3="Grams",U550, IF($E$3="% Calories", V550, IF($E$3="% Weight",W550, "")))</f>
        <v>0</v>
      </c>
      <c r="AD550" s="29">
        <v>1</v>
      </c>
    </row>
    <row r="551" spans="1:30">
      <c r="A551" s="21" t="str">
        <f>IF(AND((AC551&lt;=$E$4),(AB551&lt;=$I$4),(AA551&lt;=$H$4),(Z551&lt;=$G$4),(Y551&lt;=$F$4),(X551&lt;=$D$4)),"Compliant","Non-Compliant")</f>
        <v>Compliant</v>
      </c>
      <c r="B551" s="41"/>
      <c r="C551" s="41"/>
      <c r="D551" s="42"/>
      <c r="E551" s="43"/>
      <c r="F551" s="22"/>
      <c r="G551" s="43"/>
      <c r="H551" s="43"/>
      <c r="I551" s="43"/>
      <c r="J551" s="43"/>
      <c r="K551" s="43"/>
      <c r="L551" s="43"/>
      <c r="M551" s="43"/>
      <c r="N551" s="23">
        <f>F551*G551</f>
        <v>0</v>
      </c>
      <c r="O551" s="23">
        <f>F551*H551</f>
        <v>0</v>
      </c>
      <c r="P551" s="24" t="e">
        <f>(I551*F551)/N551</f>
        <v>#DIV/0!</v>
      </c>
      <c r="Q551" s="25">
        <f>F551*J551</f>
        <v>0</v>
      </c>
      <c r="R551" s="26" t="e">
        <f>(Q551*9)/N551</f>
        <v>#DIV/0!</v>
      </c>
      <c r="S551" s="25">
        <f>F551*K551</f>
        <v>0</v>
      </c>
      <c r="T551" s="23">
        <f>L551*F551</f>
        <v>0</v>
      </c>
      <c r="U551" s="23">
        <f>M551*F551</f>
        <v>0</v>
      </c>
      <c r="V551" s="27" t="e">
        <f>(U551*4)/N551</f>
        <v>#DIV/0!</v>
      </c>
      <c r="W551" s="24" t="e">
        <f>U551/E551</f>
        <v>#DIV/0!</v>
      </c>
      <c r="X551" s="16">
        <f>IF($D$3="Calories",N551,"")</f>
        <v>0</v>
      </c>
      <c r="Y551" s="16">
        <f>IF($F$3="Grams",O551,IF($F$3="% Calories",P551,""))</f>
        <v>0</v>
      </c>
      <c r="Z551" s="16" t="str">
        <f>IF($G$3="Grams",K551,"")</f>
        <v/>
      </c>
      <c r="AA551" s="16">
        <f>IF($H$3="Grams",Q551,IF($H$3="% Calories",R551,""))</f>
        <v>0</v>
      </c>
      <c r="AB551" s="16" t="str">
        <f>IF($I$3="Milligrams",T551,"")</f>
        <v/>
      </c>
      <c r="AC551" s="16">
        <f>IF($E$3="Grams",U551, IF($E$3="% Calories", V551, IF($E$3="% Weight",W551, "")))</f>
        <v>0</v>
      </c>
      <c r="AD551" s="29">
        <v>1</v>
      </c>
    </row>
    <row r="552" spans="1:30">
      <c r="A552" s="30" t="str">
        <f>IF(AND((AC552&lt;=$E$4),(AB552&lt;=$I$4),(AA552&lt;=$H$4),(Z552&lt;=$G$4),(Y552&lt;=$F$4),(X552&lt;=$D$4)),"Compliant","Non-Compliant")</f>
        <v>Compliant</v>
      </c>
      <c r="B552" s="38"/>
      <c r="C552" s="38"/>
      <c r="D552" s="39"/>
      <c r="E552" s="40"/>
      <c r="F552" s="31"/>
      <c r="G552" s="40"/>
      <c r="H552" s="40"/>
      <c r="I552" s="40"/>
      <c r="J552" s="40"/>
      <c r="K552" s="40"/>
      <c r="L552" s="40"/>
      <c r="M552" s="40"/>
      <c r="N552" s="32">
        <f>F552*G552</f>
        <v>0</v>
      </c>
      <c r="O552" s="32">
        <f>F552*H552</f>
        <v>0</v>
      </c>
      <c r="P552" s="33" t="e">
        <f>(I552*F552)/N552</f>
        <v>#DIV/0!</v>
      </c>
      <c r="Q552" s="34">
        <f>F552*J552</f>
        <v>0</v>
      </c>
      <c r="R552" s="35" t="e">
        <f>(Q552*9)/N552</f>
        <v>#DIV/0!</v>
      </c>
      <c r="S552" s="34">
        <f>F552*K552</f>
        <v>0</v>
      </c>
      <c r="T552" s="32">
        <f>L552*F552</f>
        <v>0</v>
      </c>
      <c r="U552" s="32">
        <f>M552*F552</f>
        <v>0</v>
      </c>
      <c r="V552" s="36" t="e">
        <f>(U552*4)/N552</f>
        <v>#DIV/0!</v>
      </c>
      <c r="W552" s="33" t="e">
        <f>U552/E552</f>
        <v>#DIV/0!</v>
      </c>
      <c r="X552" s="16">
        <f>IF($D$3="Calories",N552,"")</f>
        <v>0</v>
      </c>
      <c r="Y552" s="16">
        <f>IF($F$3="Grams",O552,IF($F$3="% Calories",P552,""))</f>
        <v>0</v>
      </c>
      <c r="Z552" s="16" t="str">
        <f>IF($G$3="Grams",K552,"")</f>
        <v/>
      </c>
      <c r="AA552" s="16">
        <f>IF($H$3="Grams",Q552,IF($H$3="% Calories",R552,""))</f>
        <v>0</v>
      </c>
      <c r="AB552" s="16" t="str">
        <f>IF($I$3="Milligrams",T552,"")</f>
        <v/>
      </c>
      <c r="AC552" s="16">
        <f>IF($E$3="Grams",U552, IF($E$3="% Calories", V552, IF($E$3="% Weight",W552, "")))</f>
        <v>0</v>
      </c>
      <c r="AD552" s="29">
        <v>1</v>
      </c>
    </row>
    <row r="553" spans="1:30">
      <c r="A553" s="21" t="str">
        <f>IF(AND((AC553&lt;=$E$4),(AB553&lt;=$I$4),(AA553&lt;=$H$4),(Z553&lt;=$G$4),(Y553&lt;=$F$4),(X553&lt;=$D$4)),"Compliant","Non-Compliant")</f>
        <v>Compliant</v>
      </c>
      <c r="B553" s="41"/>
      <c r="C553" s="41"/>
      <c r="D553" s="42"/>
      <c r="E553" s="43"/>
      <c r="F553" s="22"/>
      <c r="G553" s="43"/>
      <c r="H553" s="43"/>
      <c r="I553" s="43"/>
      <c r="J553" s="43"/>
      <c r="K553" s="43"/>
      <c r="L553" s="43"/>
      <c r="M553" s="43"/>
      <c r="N553" s="23">
        <f>F553*G553</f>
        <v>0</v>
      </c>
      <c r="O553" s="23">
        <f>F553*H553</f>
        <v>0</v>
      </c>
      <c r="P553" s="24" t="e">
        <f>(I553*F553)/N553</f>
        <v>#DIV/0!</v>
      </c>
      <c r="Q553" s="25">
        <f>F553*J553</f>
        <v>0</v>
      </c>
      <c r="R553" s="26" t="e">
        <f>(Q553*9)/N553</f>
        <v>#DIV/0!</v>
      </c>
      <c r="S553" s="25">
        <f>F553*K553</f>
        <v>0</v>
      </c>
      <c r="T553" s="23">
        <f>L553*F553</f>
        <v>0</v>
      </c>
      <c r="U553" s="23">
        <f>M553*F553</f>
        <v>0</v>
      </c>
      <c r="V553" s="27" t="e">
        <f>(U553*4)/N553</f>
        <v>#DIV/0!</v>
      </c>
      <c r="W553" s="24" t="e">
        <f>U553/E553</f>
        <v>#DIV/0!</v>
      </c>
      <c r="X553" s="16">
        <f>IF($D$3="Calories",N553,"")</f>
        <v>0</v>
      </c>
      <c r="Y553" s="16">
        <f>IF($F$3="Grams",O553,IF($F$3="% Calories",P553,""))</f>
        <v>0</v>
      </c>
      <c r="Z553" s="16" t="str">
        <f>IF($G$3="Grams",K553,"")</f>
        <v/>
      </c>
      <c r="AA553" s="16">
        <f>IF($H$3="Grams",Q553,IF($H$3="% Calories",R553,""))</f>
        <v>0</v>
      </c>
      <c r="AB553" s="16" t="str">
        <f>IF($I$3="Milligrams",T553,"")</f>
        <v/>
      </c>
      <c r="AC553" s="16">
        <f>IF($E$3="Grams",U553, IF($E$3="% Calories", V553, IF($E$3="% Weight",W553, "")))</f>
        <v>0</v>
      </c>
      <c r="AD553" s="29">
        <v>1</v>
      </c>
    </row>
    <row r="554" spans="1:30">
      <c r="A554" s="30" t="str">
        <f>IF(AND((AC554&lt;=$E$4),(AB554&lt;=$I$4),(AA554&lt;=$H$4),(Z554&lt;=$G$4),(Y554&lt;=$F$4),(X554&lt;=$D$4)),"Compliant","Non-Compliant")</f>
        <v>Compliant</v>
      </c>
      <c r="B554" s="38"/>
      <c r="C554" s="38"/>
      <c r="D554" s="39"/>
      <c r="E554" s="40"/>
      <c r="F554" s="31"/>
      <c r="G554" s="40"/>
      <c r="H554" s="40"/>
      <c r="I554" s="40"/>
      <c r="J554" s="40"/>
      <c r="K554" s="40"/>
      <c r="L554" s="40"/>
      <c r="M554" s="40"/>
      <c r="N554" s="32">
        <f>F554*G554</f>
        <v>0</v>
      </c>
      <c r="O554" s="32">
        <f>F554*H554</f>
        <v>0</v>
      </c>
      <c r="P554" s="33" t="e">
        <f>(I554*F554)/N554</f>
        <v>#DIV/0!</v>
      </c>
      <c r="Q554" s="34">
        <f>F554*J554</f>
        <v>0</v>
      </c>
      <c r="R554" s="35" t="e">
        <f>(Q554*9)/N554</f>
        <v>#DIV/0!</v>
      </c>
      <c r="S554" s="34">
        <f>F554*K554</f>
        <v>0</v>
      </c>
      <c r="T554" s="32">
        <f>L554*F554</f>
        <v>0</v>
      </c>
      <c r="U554" s="32">
        <f>M554*F554</f>
        <v>0</v>
      </c>
      <c r="V554" s="36" t="e">
        <f>(U554*4)/N554</f>
        <v>#DIV/0!</v>
      </c>
      <c r="W554" s="33" t="e">
        <f>U554/E554</f>
        <v>#DIV/0!</v>
      </c>
      <c r="X554" s="16">
        <f>IF($D$3="Calories",N554,"")</f>
        <v>0</v>
      </c>
      <c r="Y554" s="16">
        <f>IF($F$3="Grams",O554,IF($F$3="% Calories",P554,""))</f>
        <v>0</v>
      </c>
      <c r="Z554" s="16" t="str">
        <f>IF($G$3="Grams",K554,"")</f>
        <v/>
      </c>
      <c r="AA554" s="16">
        <f>IF($H$3="Grams",Q554,IF($H$3="% Calories",R554,""))</f>
        <v>0</v>
      </c>
      <c r="AB554" s="16" t="str">
        <f>IF($I$3="Milligrams",T554,"")</f>
        <v/>
      </c>
      <c r="AC554" s="16">
        <f>IF($E$3="Grams",U554, IF($E$3="% Calories", V554, IF($E$3="% Weight",W554, "")))</f>
        <v>0</v>
      </c>
      <c r="AD554" s="29">
        <v>1</v>
      </c>
    </row>
    <row r="555" spans="1:30">
      <c r="A555" s="21" t="str">
        <f>IF(AND((AC555&lt;=$E$4),(AB555&lt;=$I$4),(AA555&lt;=$H$4),(Z555&lt;=$G$4),(Y555&lt;=$F$4),(X555&lt;=$D$4)),"Compliant","Non-Compliant")</f>
        <v>Compliant</v>
      </c>
      <c r="B555" s="41"/>
      <c r="C555" s="41"/>
      <c r="D555" s="42"/>
      <c r="E555" s="43"/>
      <c r="F555" s="22"/>
      <c r="G555" s="43"/>
      <c r="H555" s="43"/>
      <c r="I555" s="43"/>
      <c r="J555" s="43"/>
      <c r="K555" s="43"/>
      <c r="L555" s="43"/>
      <c r="M555" s="43"/>
      <c r="N555" s="23">
        <f>F555*G555</f>
        <v>0</v>
      </c>
      <c r="O555" s="23">
        <f>F555*H555</f>
        <v>0</v>
      </c>
      <c r="P555" s="24" t="e">
        <f>(I555*F555)/N555</f>
        <v>#DIV/0!</v>
      </c>
      <c r="Q555" s="25">
        <f>F555*J555</f>
        <v>0</v>
      </c>
      <c r="R555" s="26" t="e">
        <f>(Q555*9)/N555</f>
        <v>#DIV/0!</v>
      </c>
      <c r="S555" s="25">
        <f>F555*K555</f>
        <v>0</v>
      </c>
      <c r="T555" s="23">
        <f>L555*F555</f>
        <v>0</v>
      </c>
      <c r="U555" s="23">
        <f>M555*F555</f>
        <v>0</v>
      </c>
      <c r="V555" s="27" t="e">
        <f>(U555*4)/N555</f>
        <v>#DIV/0!</v>
      </c>
      <c r="W555" s="24" t="e">
        <f>U555/E555</f>
        <v>#DIV/0!</v>
      </c>
      <c r="X555" s="16">
        <f>IF($D$3="Calories",N555,"")</f>
        <v>0</v>
      </c>
      <c r="Y555" s="16">
        <f>IF($F$3="Grams",O555,IF($F$3="% Calories",P555,""))</f>
        <v>0</v>
      </c>
      <c r="Z555" s="16" t="str">
        <f>IF($G$3="Grams",K555,"")</f>
        <v/>
      </c>
      <c r="AA555" s="16">
        <f>IF($H$3="Grams",Q555,IF($H$3="% Calories",R555,""))</f>
        <v>0</v>
      </c>
      <c r="AB555" s="16" t="str">
        <f>IF($I$3="Milligrams",T555,"")</f>
        <v/>
      </c>
      <c r="AC555" s="16">
        <f>IF($E$3="Grams",U555, IF($E$3="% Calories", V555, IF($E$3="% Weight",W555, "")))</f>
        <v>0</v>
      </c>
      <c r="AD555" s="29">
        <v>1</v>
      </c>
    </row>
    <row r="556" spans="1:30">
      <c r="A556" s="30" t="str">
        <f>IF(AND((AC556&lt;=$E$4),(AB556&lt;=$I$4),(AA556&lt;=$H$4),(Z556&lt;=$G$4),(Y556&lt;=$F$4),(X556&lt;=$D$4)),"Compliant","Non-Compliant")</f>
        <v>Compliant</v>
      </c>
      <c r="B556" s="38"/>
      <c r="C556" s="38"/>
      <c r="D556" s="39"/>
      <c r="E556" s="40"/>
      <c r="F556" s="31"/>
      <c r="G556" s="40"/>
      <c r="H556" s="40"/>
      <c r="I556" s="40"/>
      <c r="J556" s="40"/>
      <c r="K556" s="40"/>
      <c r="L556" s="40"/>
      <c r="M556" s="40"/>
      <c r="N556" s="32">
        <f>F556*G556</f>
        <v>0</v>
      </c>
      <c r="O556" s="32">
        <f>F556*H556</f>
        <v>0</v>
      </c>
      <c r="P556" s="33" t="e">
        <f>(I556*F556)/N556</f>
        <v>#DIV/0!</v>
      </c>
      <c r="Q556" s="34">
        <f>F556*J556</f>
        <v>0</v>
      </c>
      <c r="R556" s="35" t="e">
        <f>(Q556*9)/N556</f>
        <v>#DIV/0!</v>
      </c>
      <c r="S556" s="34">
        <f>F556*K556</f>
        <v>0</v>
      </c>
      <c r="T556" s="32">
        <f>L556*F556</f>
        <v>0</v>
      </c>
      <c r="U556" s="32">
        <f>M556*F556</f>
        <v>0</v>
      </c>
      <c r="V556" s="36" t="e">
        <f>(U556*4)/N556</f>
        <v>#DIV/0!</v>
      </c>
      <c r="W556" s="33" t="e">
        <f>U556/E556</f>
        <v>#DIV/0!</v>
      </c>
      <c r="X556" s="16">
        <f>IF($D$3="Calories",N556,"")</f>
        <v>0</v>
      </c>
      <c r="Y556" s="16">
        <f>IF($F$3="Grams",O556,IF($F$3="% Calories",P556,""))</f>
        <v>0</v>
      </c>
      <c r="Z556" s="16" t="str">
        <f>IF($G$3="Grams",K556,"")</f>
        <v/>
      </c>
      <c r="AA556" s="16">
        <f>IF($H$3="Grams",Q556,IF($H$3="% Calories",R556,""))</f>
        <v>0</v>
      </c>
      <c r="AB556" s="16" t="str">
        <f>IF($I$3="Milligrams",T556,"")</f>
        <v/>
      </c>
      <c r="AC556" s="16">
        <f>IF($E$3="Grams",U556, IF($E$3="% Calories", V556, IF($E$3="% Weight",W556, "")))</f>
        <v>0</v>
      </c>
      <c r="AD556" s="29">
        <v>1</v>
      </c>
    </row>
    <row r="557" spans="1:30">
      <c r="A557" s="21" t="str">
        <f>IF(AND((AC557&lt;=$E$4),(AB557&lt;=$I$4),(AA557&lt;=$H$4),(Z557&lt;=$G$4),(Y557&lt;=$F$4),(X557&lt;=$D$4)),"Compliant","Non-Compliant")</f>
        <v>Compliant</v>
      </c>
      <c r="B557" s="41"/>
      <c r="C557" s="41"/>
      <c r="D557" s="42"/>
      <c r="E557" s="43"/>
      <c r="F557" s="22"/>
      <c r="G557" s="43"/>
      <c r="H557" s="43"/>
      <c r="I557" s="43"/>
      <c r="J557" s="43"/>
      <c r="K557" s="43"/>
      <c r="L557" s="43"/>
      <c r="M557" s="43"/>
      <c r="N557" s="23">
        <f>F557*G557</f>
        <v>0</v>
      </c>
      <c r="O557" s="23">
        <f>F557*H557</f>
        <v>0</v>
      </c>
      <c r="P557" s="24" t="e">
        <f>(I557*F557)/N557</f>
        <v>#DIV/0!</v>
      </c>
      <c r="Q557" s="25">
        <f>F557*J557</f>
        <v>0</v>
      </c>
      <c r="R557" s="26" t="e">
        <f>(Q557*9)/N557</f>
        <v>#DIV/0!</v>
      </c>
      <c r="S557" s="25">
        <f>F557*K557</f>
        <v>0</v>
      </c>
      <c r="T557" s="23">
        <f>L557*F557</f>
        <v>0</v>
      </c>
      <c r="U557" s="23">
        <f>M557*F557</f>
        <v>0</v>
      </c>
      <c r="V557" s="27" t="e">
        <f>(U557*4)/N557</f>
        <v>#DIV/0!</v>
      </c>
      <c r="W557" s="24" t="e">
        <f>U557/E557</f>
        <v>#DIV/0!</v>
      </c>
      <c r="X557" s="16">
        <f>IF($D$3="Calories",N557,"")</f>
        <v>0</v>
      </c>
      <c r="Y557" s="16">
        <f>IF($F$3="Grams",O557,IF($F$3="% Calories",P557,""))</f>
        <v>0</v>
      </c>
      <c r="Z557" s="16" t="str">
        <f>IF($G$3="Grams",K557,"")</f>
        <v/>
      </c>
      <c r="AA557" s="16">
        <f>IF($H$3="Grams",Q557,IF($H$3="% Calories",R557,""))</f>
        <v>0</v>
      </c>
      <c r="AB557" s="16" t="str">
        <f>IF($I$3="Milligrams",T557,"")</f>
        <v/>
      </c>
      <c r="AC557" s="16">
        <f>IF($E$3="Grams",U557, IF($E$3="% Calories", V557, IF($E$3="% Weight",W557, "")))</f>
        <v>0</v>
      </c>
      <c r="AD557" s="29">
        <v>1</v>
      </c>
    </row>
    <row r="558" spans="1:30">
      <c r="A558" s="30" t="str">
        <f>IF(AND((AC558&lt;=$E$4),(AB558&lt;=$I$4),(AA558&lt;=$H$4),(Z558&lt;=$G$4),(Y558&lt;=$F$4),(X558&lt;=$D$4)),"Compliant","Non-Compliant")</f>
        <v>Compliant</v>
      </c>
      <c r="B558" s="38"/>
      <c r="C558" s="38"/>
      <c r="D558" s="39"/>
      <c r="E558" s="40"/>
      <c r="F558" s="31"/>
      <c r="G558" s="40"/>
      <c r="H558" s="40"/>
      <c r="I558" s="40"/>
      <c r="J558" s="40"/>
      <c r="K558" s="40"/>
      <c r="L558" s="40"/>
      <c r="M558" s="40"/>
      <c r="N558" s="32">
        <f>F558*G558</f>
        <v>0</v>
      </c>
      <c r="O558" s="32">
        <f>F558*H558</f>
        <v>0</v>
      </c>
      <c r="P558" s="33" t="e">
        <f>(I558*F558)/N558</f>
        <v>#DIV/0!</v>
      </c>
      <c r="Q558" s="34">
        <f>F558*J558</f>
        <v>0</v>
      </c>
      <c r="R558" s="35" t="e">
        <f>(Q558*9)/N558</f>
        <v>#DIV/0!</v>
      </c>
      <c r="S558" s="34">
        <f>F558*K558</f>
        <v>0</v>
      </c>
      <c r="T558" s="32">
        <f>L558*F558</f>
        <v>0</v>
      </c>
      <c r="U558" s="32">
        <f>M558*F558</f>
        <v>0</v>
      </c>
      <c r="V558" s="36" t="e">
        <f>(U558*4)/N558</f>
        <v>#DIV/0!</v>
      </c>
      <c r="W558" s="33" t="e">
        <f>U558/E558</f>
        <v>#DIV/0!</v>
      </c>
      <c r="X558" s="16">
        <f>IF($D$3="Calories",N558,"")</f>
        <v>0</v>
      </c>
      <c r="Y558" s="16">
        <f>IF($F$3="Grams",O558,IF($F$3="% Calories",P558,""))</f>
        <v>0</v>
      </c>
      <c r="Z558" s="16" t="str">
        <f>IF($G$3="Grams",K558,"")</f>
        <v/>
      </c>
      <c r="AA558" s="16">
        <f>IF($H$3="Grams",Q558,IF($H$3="% Calories",R558,""))</f>
        <v>0</v>
      </c>
      <c r="AB558" s="16" t="str">
        <f>IF($I$3="Milligrams",T558,"")</f>
        <v/>
      </c>
      <c r="AC558" s="16">
        <f>IF($E$3="Grams",U558, IF($E$3="% Calories", V558, IF($E$3="% Weight",W558, "")))</f>
        <v>0</v>
      </c>
      <c r="AD558" s="29">
        <v>1</v>
      </c>
    </row>
    <row r="559" spans="1:30">
      <c r="A559" s="21" t="str">
        <f>IF(AND((AC559&lt;=$E$4),(AB559&lt;=$I$4),(AA559&lt;=$H$4),(Z559&lt;=$G$4),(Y559&lt;=$F$4),(X559&lt;=$D$4)),"Compliant","Non-Compliant")</f>
        <v>Compliant</v>
      </c>
      <c r="B559" s="41"/>
      <c r="C559" s="41"/>
      <c r="D559" s="42"/>
      <c r="E559" s="43"/>
      <c r="F559" s="22"/>
      <c r="G559" s="43"/>
      <c r="H559" s="43"/>
      <c r="I559" s="43"/>
      <c r="J559" s="43"/>
      <c r="K559" s="43"/>
      <c r="L559" s="43"/>
      <c r="M559" s="43"/>
      <c r="N559" s="23">
        <f>F559*G559</f>
        <v>0</v>
      </c>
      <c r="O559" s="23">
        <f>F559*H559</f>
        <v>0</v>
      </c>
      <c r="P559" s="24" t="e">
        <f>(I559*F559)/N559</f>
        <v>#DIV/0!</v>
      </c>
      <c r="Q559" s="25">
        <f>F559*J559</f>
        <v>0</v>
      </c>
      <c r="R559" s="26" t="e">
        <f>(Q559*9)/N559</f>
        <v>#DIV/0!</v>
      </c>
      <c r="S559" s="25">
        <f>F559*K559</f>
        <v>0</v>
      </c>
      <c r="T559" s="23">
        <f>L559*F559</f>
        <v>0</v>
      </c>
      <c r="U559" s="23">
        <f>M559*F559</f>
        <v>0</v>
      </c>
      <c r="V559" s="27" t="e">
        <f>(U559*4)/N559</f>
        <v>#DIV/0!</v>
      </c>
      <c r="W559" s="24" t="e">
        <f>U559/E559</f>
        <v>#DIV/0!</v>
      </c>
      <c r="X559" s="16">
        <f>IF($D$3="Calories",N559,"")</f>
        <v>0</v>
      </c>
      <c r="Y559" s="16">
        <f>IF($F$3="Grams",O559,IF($F$3="% Calories",P559,""))</f>
        <v>0</v>
      </c>
      <c r="Z559" s="16" t="str">
        <f>IF($G$3="Grams",K559,"")</f>
        <v/>
      </c>
      <c r="AA559" s="16">
        <f>IF($H$3="Grams",Q559,IF($H$3="% Calories",R559,""))</f>
        <v>0</v>
      </c>
      <c r="AB559" s="16" t="str">
        <f>IF($I$3="Milligrams",T559,"")</f>
        <v/>
      </c>
      <c r="AC559" s="16">
        <f>IF($E$3="Grams",U559, IF($E$3="% Calories", V559, IF($E$3="% Weight",W559, "")))</f>
        <v>0</v>
      </c>
      <c r="AD559" s="29">
        <v>1</v>
      </c>
    </row>
    <row r="560" spans="1:30">
      <c r="A560" s="30" t="str">
        <f>IF(AND((AC560&lt;=$E$4),(AB560&lt;=$I$4),(AA560&lt;=$H$4),(Z560&lt;=$G$4),(Y560&lt;=$F$4),(X560&lt;=$D$4)),"Compliant","Non-Compliant")</f>
        <v>Compliant</v>
      </c>
      <c r="B560" s="38"/>
      <c r="C560" s="38"/>
      <c r="D560" s="39"/>
      <c r="E560" s="40"/>
      <c r="F560" s="31"/>
      <c r="G560" s="40"/>
      <c r="H560" s="40"/>
      <c r="I560" s="40"/>
      <c r="J560" s="40"/>
      <c r="K560" s="40"/>
      <c r="L560" s="40"/>
      <c r="M560" s="40"/>
      <c r="N560" s="32">
        <f>F560*G560</f>
        <v>0</v>
      </c>
      <c r="O560" s="32">
        <f>F560*H560</f>
        <v>0</v>
      </c>
      <c r="P560" s="33" t="e">
        <f>(I560*F560)/N560</f>
        <v>#DIV/0!</v>
      </c>
      <c r="Q560" s="34">
        <f>F560*J560</f>
        <v>0</v>
      </c>
      <c r="R560" s="35" t="e">
        <f>(Q560*9)/N560</f>
        <v>#DIV/0!</v>
      </c>
      <c r="S560" s="34">
        <f>F560*K560</f>
        <v>0</v>
      </c>
      <c r="T560" s="32">
        <f>L560*F560</f>
        <v>0</v>
      </c>
      <c r="U560" s="32">
        <f>M560*F560</f>
        <v>0</v>
      </c>
      <c r="V560" s="36" t="e">
        <f>(U560*4)/N560</f>
        <v>#DIV/0!</v>
      </c>
      <c r="W560" s="33" t="e">
        <f>U560/E560</f>
        <v>#DIV/0!</v>
      </c>
      <c r="X560" s="16">
        <f>IF($D$3="Calories",N560,"")</f>
        <v>0</v>
      </c>
      <c r="Y560" s="16">
        <f>IF($F$3="Grams",O560,IF($F$3="% Calories",P560,""))</f>
        <v>0</v>
      </c>
      <c r="Z560" s="16" t="str">
        <f>IF($G$3="Grams",K560,"")</f>
        <v/>
      </c>
      <c r="AA560" s="16">
        <f>IF($H$3="Grams",Q560,IF($H$3="% Calories",R560,""))</f>
        <v>0</v>
      </c>
      <c r="AB560" s="16" t="str">
        <f>IF($I$3="Milligrams",T560,"")</f>
        <v/>
      </c>
      <c r="AC560" s="16">
        <f>IF($E$3="Grams",U560, IF($E$3="% Calories", V560, IF($E$3="% Weight",W560, "")))</f>
        <v>0</v>
      </c>
      <c r="AD560" s="29">
        <v>1</v>
      </c>
    </row>
    <row r="561" spans="1:30">
      <c r="A561" s="21" t="str">
        <f>IF(AND((AC561&lt;=$E$4),(AB561&lt;=$I$4),(AA561&lt;=$H$4),(Z561&lt;=$G$4),(Y561&lt;=$F$4),(X561&lt;=$D$4)),"Compliant","Non-Compliant")</f>
        <v>Compliant</v>
      </c>
      <c r="B561" s="41"/>
      <c r="C561" s="41"/>
      <c r="D561" s="42"/>
      <c r="E561" s="43"/>
      <c r="F561" s="22"/>
      <c r="G561" s="43"/>
      <c r="H561" s="43"/>
      <c r="I561" s="43"/>
      <c r="J561" s="43"/>
      <c r="K561" s="43"/>
      <c r="L561" s="43"/>
      <c r="M561" s="43"/>
      <c r="N561" s="23">
        <f>F561*G561</f>
        <v>0</v>
      </c>
      <c r="O561" s="23">
        <f>F561*H561</f>
        <v>0</v>
      </c>
      <c r="P561" s="24" t="e">
        <f>(I561*F561)/N561</f>
        <v>#DIV/0!</v>
      </c>
      <c r="Q561" s="25">
        <f>F561*J561</f>
        <v>0</v>
      </c>
      <c r="R561" s="26" t="e">
        <f>(Q561*9)/N561</f>
        <v>#DIV/0!</v>
      </c>
      <c r="S561" s="25">
        <f>F561*K561</f>
        <v>0</v>
      </c>
      <c r="T561" s="23">
        <f>L561*F561</f>
        <v>0</v>
      </c>
      <c r="U561" s="23">
        <f>M561*F561</f>
        <v>0</v>
      </c>
      <c r="V561" s="27" t="e">
        <f>(U561*4)/N561</f>
        <v>#DIV/0!</v>
      </c>
      <c r="W561" s="24" t="e">
        <f>U561/E561</f>
        <v>#DIV/0!</v>
      </c>
      <c r="X561" s="16">
        <f>IF($D$3="Calories",N561,"")</f>
        <v>0</v>
      </c>
      <c r="Y561" s="16">
        <f>IF($F$3="Grams",O561,IF($F$3="% Calories",P561,""))</f>
        <v>0</v>
      </c>
      <c r="Z561" s="16" t="str">
        <f>IF($G$3="Grams",K561,"")</f>
        <v/>
      </c>
      <c r="AA561" s="16">
        <f>IF($H$3="Grams",Q561,IF($H$3="% Calories",R561,""))</f>
        <v>0</v>
      </c>
      <c r="AB561" s="16" t="str">
        <f>IF($I$3="Milligrams",T561,"")</f>
        <v/>
      </c>
      <c r="AC561" s="16">
        <f>IF($E$3="Grams",U561, IF($E$3="% Calories", V561, IF($E$3="% Weight",W561, "")))</f>
        <v>0</v>
      </c>
      <c r="AD561" s="29">
        <v>1</v>
      </c>
    </row>
    <row r="562" spans="1:30">
      <c r="A562" s="30" t="str">
        <f>IF(AND((AC562&lt;=$E$4),(AB562&lt;=$I$4),(AA562&lt;=$H$4),(Z562&lt;=$G$4),(Y562&lt;=$F$4),(X562&lt;=$D$4)),"Compliant","Non-Compliant")</f>
        <v>Compliant</v>
      </c>
      <c r="B562" s="38"/>
      <c r="C562" s="38"/>
      <c r="D562" s="39"/>
      <c r="E562" s="40"/>
      <c r="F562" s="31"/>
      <c r="G562" s="40"/>
      <c r="H562" s="40"/>
      <c r="I562" s="40"/>
      <c r="J562" s="40"/>
      <c r="K562" s="40"/>
      <c r="L562" s="40"/>
      <c r="M562" s="40"/>
      <c r="N562" s="32">
        <f>F562*G562</f>
        <v>0</v>
      </c>
      <c r="O562" s="32">
        <f>F562*H562</f>
        <v>0</v>
      </c>
      <c r="P562" s="33" t="e">
        <f>(I562*F562)/N562</f>
        <v>#DIV/0!</v>
      </c>
      <c r="Q562" s="34">
        <f>F562*J562</f>
        <v>0</v>
      </c>
      <c r="R562" s="35" t="e">
        <f>(Q562*9)/N562</f>
        <v>#DIV/0!</v>
      </c>
      <c r="S562" s="34">
        <f>F562*K562</f>
        <v>0</v>
      </c>
      <c r="T562" s="32">
        <f>L562*F562</f>
        <v>0</v>
      </c>
      <c r="U562" s="32">
        <f>M562*F562</f>
        <v>0</v>
      </c>
      <c r="V562" s="36" t="e">
        <f>(U562*4)/N562</f>
        <v>#DIV/0!</v>
      </c>
      <c r="W562" s="33" t="e">
        <f>U562/E562</f>
        <v>#DIV/0!</v>
      </c>
      <c r="X562" s="16">
        <f>IF($D$3="Calories",N562,"")</f>
        <v>0</v>
      </c>
      <c r="Y562" s="16">
        <f>IF($F$3="Grams",O562,IF($F$3="% Calories",P562,""))</f>
        <v>0</v>
      </c>
      <c r="Z562" s="16" t="str">
        <f>IF($G$3="Grams",K562,"")</f>
        <v/>
      </c>
      <c r="AA562" s="16">
        <f>IF($H$3="Grams",Q562,IF($H$3="% Calories",R562,""))</f>
        <v>0</v>
      </c>
      <c r="AB562" s="16" t="str">
        <f>IF($I$3="Milligrams",T562,"")</f>
        <v/>
      </c>
      <c r="AC562" s="16">
        <f>IF($E$3="Grams",U562, IF($E$3="% Calories", V562, IF($E$3="% Weight",W562, "")))</f>
        <v>0</v>
      </c>
      <c r="AD562" s="29">
        <v>1</v>
      </c>
    </row>
    <row r="563" spans="1:30">
      <c r="A563" s="21" t="str">
        <f>IF(AND((AC563&lt;=$E$4),(AB563&lt;=$I$4),(AA563&lt;=$H$4),(Z563&lt;=$G$4),(Y563&lt;=$F$4),(X563&lt;=$D$4)),"Compliant","Non-Compliant")</f>
        <v>Compliant</v>
      </c>
      <c r="B563" s="41"/>
      <c r="C563" s="41"/>
      <c r="D563" s="42"/>
      <c r="E563" s="43"/>
      <c r="F563" s="22"/>
      <c r="G563" s="43"/>
      <c r="H563" s="43"/>
      <c r="I563" s="43"/>
      <c r="J563" s="43"/>
      <c r="K563" s="43"/>
      <c r="L563" s="43"/>
      <c r="M563" s="43"/>
      <c r="N563" s="23">
        <f>F563*G563</f>
        <v>0</v>
      </c>
      <c r="O563" s="23">
        <f>F563*H563</f>
        <v>0</v>
      </c>
      <c r="P563" s="24" t="e">
        <f>(I563*F563)/N563</f>
        <v>#DIV/0!</v>
      </c>
      <c r="Q563" s="25">
        <f>F563*J563</f>
        <v>0</v>
      </c>
      <c r="R563" s="26" t="e">
        <f>(Q563*9)/N563</f>
        <v>#DIV/0!</v>
      </c>
      <c r="S563" s="25">
        <f>F563*K563</f>
        <v>0</v>
      </c>
      <c r="T563" s="23">
        <f>L563*F563</f>
        <v>0</v>
      </c>
      <c r="U563" s="23">
        <f>M563*F563</f>
        <v>0</v>
      </c>
      <c r="V563" s="27" t="e">
        <f>(U563*4)/N563</f>
        <v>#DIV/0!</v>
      </c>
      <c r="W563" s="24" t="e">
        <f>U563/E563</f>
        <v>#DIV/0!</v>
      </c>
      <c r="X563" s="16">
        <f>IF($D$3="Calories",N563,"")</f>
        <v>0</v>
      </c>
      <c r="Y563" s="16">
        <f>IF($F$3="Grams",O563,IF($F$3="% Calories",P563,""))</f>
        <v>0</v>
      </c>
      <c r="Z563" s="16" t="str">
        <f>IF($G$3="Grams",K563,"")</f>
        <v/>
      </c>
      <c r="AA563" s="16">
        <f>IF($H$3="Grams",Q563,IF($H$3="% Calories",R563,""))</f>
        <v>0</v>
      </c>
      <c r="AB563" s="16" t="str">
        <f>IF($I$3="Milligrams",T563,"")</f>
        <v/>
      </c>
      <c r="AC563" s="16">
        <f>IF($E$3="Grams",U563, IF($E$3="% Calories", V563, IF($E$3="% Weight",W563, "")))</f>
        <v>0</v>
      </c>
      <c r="AD563" s="29">
        <v>1</v>
      </c>
    </row>
    <row r="564" spans="1:30">
      <c r="A564" s="30" t="str">
        <f>IF(AND((AC564&lt;=$E$4),(AB564&lt;=$I$4),(AA564&lt;=$H$4),(Z564&lt;=$G$4),(Y564&lt;=$F$4),(X564&lt;=$D$4)),"Compliant","Non-Compliant")</f>
        <v>Compliant</v>
      </c>
      <c r="B564" s="38"/>
      <c r="C564" s="38"/>
      <c r="D564" s="39"/>
      <c r="E564" s="40"/>
      <c r="F564" s="31"/>
      <c r="G564" s="40"/>
      <c r="H564" s="40"/>
      <c r="I564" s="40"/>
      <c r="J564" s="40"/>
      <c r="K564" s="40"/>
      <c r="L564" s="40"/>
      <c r="M564" s="40"/>
      <c r="N564" s="32">
        <f>F564*G564</f>
        <v>0</v>
      </c>
      <c r="O564" s="32">
        <f>F564*H564</f>
        <v>0</v>
      </c>
      <c r="P564" s="33" t="e">
        <f>(I564*F564)/N564</f>
        <v>#DIV/0!</v>
      </c>
      <c r="Q564" s="34">
        <f>F564*J564</f>
        <v>0</v>
      </c>
      <c r="R564" s="35" t="e">
        <f>(Q564*9)/N564</f>
        <v>#DIV/0!</v>
      </c>
      <c r="S564" s="34">
        <f>F564*K564</f>
        <v>0</v>
      </c>
      <c r="T564" s="32">
        <f>L564*F564</f>
        <v>0</v>
      </c>
      <c r="U564" s="32">
        <f>M564*F564</f>
        <v>0</v>
      </c>
      <c r="V564" s="36" t="e">
        <f>(U564*4)/N564</f>
        <v>#DIV/0!</v>
      </c>
      <c r="W564" s="33" t="e">
        <f>U564/E564</f>
        <v>#DIV/0!</v>
      </c>
      <c r="X564" s="16">
        <f>IF($D$3="Calories",N564,"")</f>
        <v>0</v>
      </c>
      <c r="Y564" s="16">
        <f>IF($F$3="Grams",O564,IF($F$3="% Calories",P564,""))</f>
        <v>0</v>
      </c>
      <c r="Z564" s="16" t="str">
        <f>IF($G$3="Grams",K564,"")</f>
        <v/>
      </c>
      <c r="AA564" s="16">
        <f>IF($H$3="Grams",Q564,IF($H$3="% Calories",R564,""))</f>
        <v>0</v>
      </c>
      <c r="AB564" s="16" t="str">
        <f>IF($I$3="Milligrams",T564,"")</f>
        <v/>
      </c>
      <c r="AC564" s="16">
        <f>IF($E$3="Grams",U564, IF($E$3="% Calories", V564, IF($E$3="% Weight",W564, "")))</f>
        <v>0</v>
      </c>
      <c r="AD564" s="29">
        <v>1</v>
      </c>
    </row>
    <row r="565" spans="1:30">
      <c r="A565" s="21" t="str">
        <f>IF(AND((AC565&lt;=$E$4),(AB565&lt;=$I$4),(AA565&lt;=$H$4),(Z565&lt;=$G$4),(Y565&lt;=$F$4),(X565&lt;=$D$4)),"Compliant","Non-Compliant")</f>
        <v>Compliant</v>
      </c>
      <c r="B565" s="41"/>
      <c r="C565" s="41"/>
      <c r="D565" s="42"/>
      <c r="E565" s="43"/>
      <c r="F565" s="22"/>
      <c r="G565" s="43"/>
      <c r="H565" s="43"/>
      <c r="I565" s="43"/>
      <c r="J565" s="43"/>
      <c r="K565" s="43"/>
      <c r="L565" s="43"/>
      <c r="M565" s="43"/>
      <c r="N565" s="23">
        <f>F565*G565</f>
        <v>0</v>
      </c>
      <c r="O565" s="23">
        <f>F565*H565</f>
        <v>0</v>
      </c>
      <c r="P565" s="24" t="e">
        <f>(I565*F565)/N565</f>
        <v>#DIV/0!</v>
      </c>
      <c r="Q565" s="25">
        <f>F565*J565</f>
        <v>0</v>
      </c>
      <c r="R565" s="26" t="e">
        <f>(Q565*9)/N565</f>
        <v>#DIV/0!</v>
      </c>
      <c r="S565" s="25">
        <f>F565*K565</f>
        <v>0</v>
      </c>
      <c r="T565" s="23">
        <f>L565*F565</f>
        <v>0</v>
      </c>
      <c r="U565" s="23">
        <f>M565*F565</f>
        <v>0</v>
      </c>
      <c r="V565" s="27" t="e">
        <f>(U565*4)/N565</f>
        <v>#DIV/0!</v>
      </c>
      <c r="W565" s="24" t="e">
        <f>U565/E565</f>
        <v>#DIV/0!</v>
      </c>
      <c r="X565" s="16">
        <f>IF($D$3="Calories",N565,"")</f>
        <v>0</v>
      </c>
      <c r="Y565" s="16">
        <f>IF($F$3="Grams",O565,IF($F$3="% Calories",P565,""))</f>
        <v>0</v>
      </c>
      <c r="Z565" s="16" t="str">
        <f>IF($G$3="Grams",K565,"")</f>
        <v/>
      </c>
      <c r="AA565" s="16">
        <f>IF($H$3="Grams",Q565,IF($H$3="% Calories",R565,""))</f>
        <v>0</v>
      </c>
      <c r="AB565" s="16" t="str">
        <f>IF($I$3="Milligrams",T565,"")</f>
        <v/>
      </c>
      <c r="AC565" s="16">
        <f>IF($E$3="Grams",U565, IF($E$3="% Calories", V565, IF($E$3="% Weight",W565, "")))</f>
        <v>0</v>
      </c>
      <c r="AD565" s="29">
        <v>1</v>
      </c>
    </row>
    <row r="566" spans="1:30">
      <c r="A566" s="30" t="str">
        <f>IF(AND((AC566&lt;=$E$4),(AB566&lt;=$I$4),(AA566&lt;=$H$4),(Z566&lt;=$G$4),(Y566&lt;=$F$4),(X566&lt;=$D$4)),"Compliant","Non-Compliant")</f>
        <v>Compliant</v>
      </c>
      <c r="B566" s="38"/>
      <c r="C566" s="38"/>
      <c r="D566" s="39"/>
      <c r="E566" s="40"/>
      <c r="F566" s="31"/>
      <c r="G566" s="40"/>
      <c r="H566" s="40"/>
      <c r="I566" s="40"/>
      <c r="J566" s="40"/>
      <c r="K566" s="40"/>
      <c r="L566" s="40"/>
      <c r="M566" s="40"/>
      <c r="N566" s="32">
        <f>F566*G566</f>
        <v>0</v>
      </c>
      <c r="O566" s="32">
        <f>F566*H566</f>
        <v>0</v>
      </c>
      <c r="P566" s="33" t="e">
        <f>(I566*F566)/N566</f>
        <v>#DIV/0!</v>
      </c>
      <c r="Q566" s="34">
        <f>F566*J566</f>
        <v>0</v>
      </c>
      <c r="R566" s="35" t="e">
        <f>(Q566*9)/N566</f>
        <v>#DIV/0!</v>
      </c>
      <c r="S566" s="34">
        <f>F566*K566</f>
        <v>0</v>
      </c>
      <c r="T566" s="32">
        <f>L566*F566</f>
        <v>0</v>
      </c>
      <c r="U566" s="32">
        <f>M566*F566</f>
        <v>0</v>
      </c>
      <c r="V566" s="36" t="e">
        <f>(U566*4)/N566</f>
        <v>#DIV/0!</v>
      </c>
      <c r="W566" s="33" t="e">
        <f>U566/E566</f>
        <v>#DIV/0!</v>
      </c>
      <c r="X566" s="16">
        <f>IF($D$3="Calories",N566,"")</f>
        <v>0</v>
      </c>
      <c r="Y566" s="16">
        <f>IF($F$3="Grams",O566,IF($F$3="% Calories",P566,""))</f>
        <v>0</v>
      </c>
      <c r="Z566" s="16" t="str">
        <f>IF($G$3="Grams",K566,"")</f>
        <v/>
      </c>
      <c r="AA566" s="16">
        <f>IF($H$3="Grams",Q566,IF($H$3="% Calories",R566,""))</f>
        <v>0</v>
      </c>
      <c r="AB566" s="16" t="str">
        <f>IF($I$3="Milligrams",T566,"")</f>
        <v/>
      </c>
      <c r="AC566" s="16">
        <f>IF($E$3="Grams",U566, IF($E$3="% Calories", V566, IF($E$3="% Weight",W566, "")))</f>
        <v>0</v>
      </c>
      <c r="AD566" s="29">
        <v>1</v>
      </c>
    </row>
    <row r="567" spans="1:30">
      <c r="A567" s="21" t="str">
        <f>IF(AND((AC567&lt;=$E$4),(AB567&lt;=$I$4),(AA567&lt;=$H$4),(Z567&lt;=$G$4),(Y567&lt;=$F$4),(X567&lt;=$D$4)),"Compliant","Non-Compliant")</f>
        <v>Compliant</v>
      </c>
      <c r="B567" s="41"/>
      <c r="C567" s="41"/>
      <c r="D567" s="42"/>
      <c r="E567" s="43"/>
      <c r="F567" s="22"/>
      <c r="G567" s="43"/>
      <c r="H567" s="43"/>
      <c r="I567" s="43"/>
      <c r="J567" s="43"/>
      <c r="K567" s="43"/>
      <c r="L567" s="43"/>
      <c r="M567" s="43"/>
      <c r="N567" s="23">
        <f>F567*G567</f>
        <v>0</v>
      </c>
      <c r="O567" s="23">
        <f>F567*H567</f>
        <v>0</v>
      </c>
      <c r="P567" s="24" t="e">
        <f>(I567*F567)/N567</f>
        <v>#DIV/0!</v>
      </c>
      <c r="Q567" s="25">
        <f>F567*J567</f>
        <v>0</v>
      </c>
      <c r="R567" s="26" t="e">
        <f>(Q567*9)/N567</f>
        <v>#DIV/0!</v>
      </c>
      <c r="S567" s="25">
        <f>F567*K567</f>
        <v>0</v>
      </c>
      <c r="T567" s="23">
        <f>L567*F567</f>
        <v>0</v>
      </c>
      <c r="U567" s="23">
        <f>M567*F567</f>
        <v>0</v>
      </c>
      <c r="V567" s="27" t="e">
        <f>(U567*4)/N567</f>
        <v>#DIV/0!</v>
      </c>
      <c r="W567" s="24" t="e">
        <f>U567/E567</f>
        <v>#DIV/0!</v>
      </c>
      <c r="X567" s="16">
        <f>IF($D$3="Calories",N567,"")</f>
        <v>0</v>
      </c>
      <c r="Y567" s="16">
        <f>IF($F$3="Grams",O567,IF($F$3="% Calories",P567,""))</f>
        <v>0</v>
      </c>
      <c r="Z567" s="16" t="str">
        <f>IF($G$3="Grams",K567,"")</f>
        <v/>
      </c>
      <c r="AA567" s="16">
        <f>IF($H$3="Grams",Q567,IF($H$3="% Calories",R567,""))</f>
        <v>0</v>
      </c>
      <c r="AB567" s="16" t="str">
        <f>IF($I$3="Milligrams",T567,"")</f>
        <v/>
      </c>
      <c r="AC567" s="16">
        <f>IF($E$3="Grams",U567, IF($E$3="% Calories", V567, IF($E$3="% Weight",W567, "")))</f>
        <v>0</v>
      </c>
      <c r="AD567" s="29">
        <v>1</v>
      </c>
    </row>
    <row r="568" spans="1:30">
      <c r="A568" s="30" t="str">
        <f>IF(AND((AC568&lt;=$E$4),(AB568&lt;=$I$4),(AA568&lt;=$H$4),(Z568&lt;=$G$4),(Y568&lt;=$F$4),(X568&lt;=$D$4)),"Compliant","Non-Compliant")</f>
        <v>Compliant</v>
      </c>
      <c r="B568" s="38"/>
      <c r="C568" s="38"/>
      <c r="D568" s="39"/>
      <c r="E568" s="40"/>
      <c r="F568" s="31"/>
      <c r="G568" s="40"/>
      <c r="H568" s="40"/>
      <c r="I568" s="40"/>
      <c r="J568" s="40"/>
      <c r="K568" s="40"/>
      <c r="L568" s="40"/>
      <c r="M568" s="40"/>
      <c r="N568" s="32">
        <f>F568*G568</f>
        <v>0</v>
      </c>
      <c r="O568" s="32">
        <f>F568*H568</f>
        <v>0</v>
      </c>
      <c r="P568" s="33" t="e">
        <f>(I568*F568)/N568</f>
        <v>#DIV/0!</v>
      </c>
      <c r="Q568" s="34">
        <f>F568*J568</f>
        <v>0</v>
      </c>
      <c r="R568" s="35" t="e">
        <f>(Q568*9)/N568</f>
        <v>#DIV/0!</v>
      </c>
      <c r="S568" s="34">
        <f>F568*K568</f>
        <v>0</v>
      </c>
      <c r="T568" s="32">
        <f>L568*F568</f>
        <v>0</v>
      </c>
      <c r="U568" s="32">
        <f>M568*F568</f>
        <v>0</v>
      </c>
      <c r="V568" s="36" t="e">
        <f>(U568*4)/N568</f>
        <v>#DIV/0!</v>
      </c>
      <c r="W568" s="33" t="e">
        <f>U568/E568</f>
        <v>#DIV/0!</v>
      </c>
      <c r="X568" s="16">
        <f>IF($D$3="Calories",N568,"")</f>
        <v>0</v>
      </c>
      <c r="Y568" s="16">
        <f>IF($F$3="Grams",O568,IF($F$3="% Calories",P568,""))</f>
        <v>0</v>
      </c>
      <c r="Z568" s="16" t="str">
        <f>IF($G$3="Grams",K568,"")</f>
        <v/>
      </c>
      <c r="AA568" s="16">
        <f>IF($H$3="Grams",Q568,IF($H$3="% Calories",R568,""))</f>
        <v>0</v>
      </c>
      <c r="AB568" s="16" t="str">
        <f>IF($I$3="Milligrams",T568,"")</f>
        <v/>
      </c>
      <c r="AC568" s="16">
        <f>IF($E$3="Grams",U568, IF($E$3="% Calories", V568, IF($E$3="% Weight",W568, "")))</f>
        <v>0</v>
      </c>
      <c r="AD568" s="29">
        <v>1</v>
      </c>
    </row>
    <row r="569" spans="1:30">
      <c r="A569" s="21" t="str">
        <f>IF(AND((AC569&lt;=$E$4),(AB569&lt;=$I$4),(AA569&lt;=$H$4),(Z569&lt;=$G$4),(Y569&lt;=$F$4),(X569&lt;=$D$4)),"Compliant","Non-Compliant")</f>
        <v>Compliant</v>
      </c>
      <c r="B569" s="41"/>
      <c r="C569" s="41"/>
      <c r="D569" s="42"/>
      <c r="E569" s="43"/>
      <c r="F569" s="22"/>
      <c r="G569" s="43"/>
      <c r="H569" s="43"/>
      <c r="I569" s="43"/>
      <c r="J569" s="43"/>
      <c r="K569" s="43"/>
      <c r="L569" s="43"/>
      <c r="M569" s="43"/>
      <c r="N569" s="23">
        <f>F569*G569</f>
        <v>0</v>
      </c>
      <c r="O569" s="23">
        <f>F569*H569</f>
        <v>0</v>
      </c>
      <c r="P569" s="24" t="e">
        <f>(I569*F569)/N569</f>
        <v>#DIV/0!</v>
      </c>
      <c r="Q569" s="25">
        <f>F569*J569</f>
        <v>0</v>
      </c>
      <c r="R569" s="26" t="e">
        <f>(Q569*9)/N569</f>
        <v>#DIV/0!</v>
      </c>
      <c r="S569" s="25">
        <f>F569*K569</f>
        <v>0</v>
      </c>
      <c r="T569" s="23">
        <f>L569*F569</f>
        <v>0</v>
      </c>
      <c r="U569" s="23">
        <f>M569*F569</f>
        <v>0</v>
      </c>
      <c r="V569" s="27" t="e">
        <f>(U569*4)/N569</f>
        <v>#DIV/0!</v>
      </c>
      <c r="W569" s="24" t="e">
        <f>U569/E569</f>
        <v>#DIV/0!</v>
      </c>
      <c r="X569" s="16">
        <f>IF($D$3="Calories",N569,"")</f>
        <v>0</v>
      </c>
      <c r="Y569" s="16">
        <f>IF($F$3="Grams",O569,IF($F$3="% Calories",P569,""))</f>
        <v>0</v>
      </c>
      <c r="Z569" s="16" t="str">
        <f>IF($G$3="Grams",K569,"")</f>
        <v/>
      </c>
      <c r="AA569" s="16">
        <f>IF($H$3="Grams",Q569,IF($H$3="% Calories",R569,""))</f>
        <v>0</v>
      </c>
      <c r="AB569" s="16" t="str">
        <f>IF($I$3="Milligrams",T569,"")</f>
        <v/>
      </c>
      <c r="AC569" s="16">
        <f>IF($E$3="Grams",U569, IF($E$3="% Calories", V569, IF($E$3="% Weight",W569, "")))</f>
        <v>0</v>
      </c>
      <c r="AD569" s="29">
        <v>1</v>
      </c>
    </row>
    <row r="570" spans="1:30">
      <c r="A570" s="30" t="str">
        <f>IF(AND((AC570&lt;=$E$4),(AB570&lt;=$I$4),(AA570&lt;=$H$4),(Z570&lt;=$G$4),(Y570&lt;=$F$4),(X570&lt;=$D$4)),"Compliant","Non-Compliant")</f>
        <v>Compliant</v>
      </c>
      <c r="B570" s="38"/>
      <c r="C570" s="38"/>
      <c r="D570" s="39"/>
      <c r="E570" s="40"/>
      <c r="F570" s="31"/>
      <c r="G570" s="40"/>
      <c r="H570" s="40"/>
      <c r="I570" s="40"/>
      <c r="J570" s="40"/>
      <c r="K570" s="40"/>
      <c r="L570" s="40"/>
      <c r="M570" s="40"/>
      <c r="N570" s="32">
        <f>F570*G570</f>
        <v>0</v>
      </c>
      <c r="O570" s="32">
        <f>F570*H570</f>
        <v>0</v>
      </c>
      <c r="P570" s="33" t="e">
        <f>(I570*F570)/N570</f>
        <v>#DIV/0!</v>
      </c>
      <c r="Q570" s="34">
        <f>F570*J570</f>
        <v>0</v>
      </c>
      <c r="R570" s="35" t="e">
        <f>(Q570*9)/N570</f>
        <v>#DIV/0!</v>
      </c>
      <c r="S570" s="34">
        <f>F570*K570</f>
        <v>0</v>
      </c>
      <c r="T570" s="32">
        <f>L570*F570</f>
        <v>0</v>
      </c>
      <c r="U570" s="32">
        <f>M570*F570</f>
        <v>0</v>
      </c>
      <c r="V570" s="36" t="e">
        <f>(U570*4)/N570</f>
        <v>#DIV/0!</v>
      </c>
      <c r="W570" s="33" t="e">
        <f>U570/E570</f>
        <v>#DIV/0!</v>
      </c>
      <c r="X570" s="16">
        <f>IF($D$3="Calories",N570,"")</f>
        <v>0</v>
      </c>
      <c r="Y570" s="16">
        <f>IF($F$3="Grams",O570,IF($F$3="% Calories",P570,""))</f>
        <v>0</v>
      </c>
      <c r="Z570" s="16" t="str">
        <f>IF($G$3="Grams",K570,"")</f>
        <v/>
      </c>
      <c r="AA570" s="16">
        <f>IF($H$3="Grams",Q570,IF($H$3="% Calories",R570,""))</f>
        <v>0</v>
      </c>
      <c r="AB570" s="16" t="str">
        <f>IF($I$3="Milligrams",T570,"")</f>
        <v/>
      </c>
      <c r="AC570" s="16">
        <f>IF($E$3="Grams",U570, IF($E$3="% Calories", V570, IF($E$3="% Weight",W570, "")))</f>
        <v>0</v>
      </c>
      <c r="AD570" s="29">
        <v>1</v>
      </c>
    </row>
    <row r="571" spans="1:30">
      <c r="A571" s="21" t="str">
        <f>IF(AND((AC571&lt;=$E$4),(AB571&lt;=$I$4),(AA571&lt;=$H$4),(Z571&lt;=$G$4),(Y571&lt;=$F$4),(X571&lt;=$D$4)),"Compliant","Non-Compliant")</f>
        <v>Compliant</v>
      </c>
      <c r="B571" s="41"/>
      <c r="C571" s="41"/>
      <c r="D571" s="42"/>
      <c r="E571" s="43"/>
      <c r="F571" s="22"/>
      <c r="G571" s="43"/>
      <c r="H571" s="43"/>
      <c r="I571" s="43"/>
      <c r="J571" s="43"/>
      <c r="K571" s="43"/>
      <c r="L571" s="43"/>
      <c r="M571" s="43"/>
      <c r="N571" s="23">
        <f>F571*G571</f>
        <v>0</v>
      </c>
      <c r="O571" s="23">
        <f>F571*H571</f>
        <v>0</v>
      </c>
      <c r="P571" s="24" t="e">
        <f>(I571*F571)/N571</f>
        <v>#DIV/0!</v>
      </c>
      <c r="Q571" s="25">
        <f>F571*J571</f>
        <v>0</v>
      </c>
      <c r="R571" s="26" t="e">
        <f>(Q571*9)/N571</f>
        <v>#DIV/0!</v>
      </c>
      <c r="S571" s="25">
        <f>F571*K571</f>
        <v>0</v>
      </c>
      <c r="T571" s="23">
        <f>L571*F571</f>
        <v>0</v>
      </c>
      <c r="U571" s="23">
        <f>M571*F571</f>
        <v>0</v>
      </c>
      <c r="V571" s="27" t="e">
        <f>(U571*4)/N571</f>
        <v>#DIV/0!</v>
      </c>
      <c r="W571" s="24" t="e">
        <f>U571/E571</f>
        <v>#DIV/0!</v>
      </c>
      <c r="X571" s="16">
        <f>IF($D$3="Calories",N571,"")</f>
        <v>0</v>
      </c>
      <c r="Y571" s="16">
        <f>IF($F$3="Grams",O571,IF($F$3="% Calories",P571,""))</f>
        <v>0</v>
      </c>
      <c r="Z571" s="16" t="str">
        <f>IF($G$3="Grams",K571,"")</f>
        <v/>
      </c>
      <c r="AA571" s="16">
        <f>IF($H$3="Grams",Q571,IF($H$3="% Calories",R571,""))</f>
        <v>0</v>
      </c>
      <c r="AB571" s="16" t="str">
        <f>IF($I$3="Milligrams",T571,"")</f>
        <v/>
      </c>
      <c r="AC571" s="16">
        <f>IF($E$3="Grams",U571, IF($E$3="% Calories", V571, IF($E$3="% Weight",W571, "")))</f>
        <v>0</v>
      </c>
      <c r="AD571" s="29">
        <v>1</v>
      </c>
    </row>
    <row r="572" spans="1:30">
      <c r="A572" s="30" t="str">
        <f>IF(AND((AC572&lt;=$E$4),(AB572&lt;=$I$4),(AA572&lt;=$H$4),(Z572&lt;=$G$4),(Y572&lt;=$F$4),(X572&lt;=$D$4)),"Compliant","Non-Compliant")</f>
        <v>Compliant</v>
      </c>
      <c r="B572" s="38"/>
      <c r="C572" s="38"/>
      <c r="D572" s="39"/>
      <c r="E572" s="40"/>
      <c r="F572" s="31"/>
      <c r="G572" s="40"/>
      <c r="H572" s="40"/>
      <c r="I572" s="40"/>
      <c r="J572" s="40"/>
      <c r="K572" s="40"/>
      <c r="L572" s="40"/>
      <c r="M572" s="40"/>
      <c r="N572" s="32">
        <f>F572*G572</f>
        <v>0</v>
      </c>
      <c r="O572" s="32">
        <f>F572*H572</f>
        <v>0</v>
      </c>
      <c r="P572" s="33" t="e">
        <f>(I572*F572)/N572</f>
        <v>#DIV/0!</v>
      </c>
      <c r="Q572" s="34">
        <f>F572*J572</f>
        <v>0</v>
      </c>
      <c r="R572" s="35" t="e">
        <f>(Q572*9)/N572</f>
        <v>#DIV/0!</v>
      </c>
      <c r="S572" s="34">
        <f>F572*K572</f>
        <v>0</v>
      </c>
      <c r="T572" s="32">
        <f>L572*F572</f>
        <v>0</v>
      </c>
      <c r="U572" s="32">
        <f>M572*F572</f>
        <v>0</v>
      </c>
      <c r="V572" s="36" t="e">
        <f>(U572*4)/N572</f>
        <v>#DIV/0!</v>
      </c>
      <c r="W572" s="33" t="e">
        <f>U572/E572</f>
        <v>#DIV/0!</v>
      </c>
      <c r="X572" s="16">
        <f>IF($D$3="Calories",N572,"")</f>
        <v>0</v>
      </c>
      <c r="Y572" s="16">
        <f>IF($F$3="Grams",O572,IF($F$3="% Calories",P572,""))</f>
        <v>0</v>
      </c>
      <c r="Z572" s="16" t="str">
        <f>IF($G$3="Grams",K572,"")</f>
        <v/>
      </c>
      <c r="AA572" s="16">
        <f>IF($H$3="Grams",Q572,IF($H$3="% Calories",R572,""))</f>
        <v>0</v>
      </c>
      <c r="AB572" s="16" t="str">
        <f>IF($I$3="Milligrams",T572,"")</f>
        <v/>
      </c>
      <c r="AC572" s="16">
        <f>IF($E$3="Grams",U572, IF($E$3="% Calories", V572, IF($E$3="% Weight",W572, "")))</f>
        <v>0</v>
      </c>
      <c r="AD572" s="29">
        <v>1</v>
      </c>
    </row>
    <row r="573" spans="1:30">
      <c r="A573" s="21" t="str">
        <f>IF(AND((AC573&lt;=$E$4),(AB573&lt;=$I$4),(AA573&lt;=$H$4),(Z573&lt;=$G$4),(Y573&lt;=$F$4),(X573&lt;=$D$4)),"Compliant","Non-Compliant")</f>
        <v>Compliant</v>
      </c>
      <c r="B573" s="41"/>
      <c r="C573" s="41"/>
      <c r="D573" s="42"/>
      <c r="E573" s="43"/>
      <c r="F573" s="22"/>
      <c r="G573" s="43"/>
      <c r="H573" s="43"/>
      <c r="I573" s="43"/>
      <c r="J573" s="43"/>
      <c r="K573" s="43"/>
      <c r="L573" s="43"/>
      <c r="M573" s="43"/>
      <c r="N573" s="23">
        <f>F573*G573</f>
        <v>0</v>
      </c>
      <c r="O573" s="23">
        <f>F573*H573</f>
        <v>0</v>
      </c>
      <c r="P573" s="24" t="e">
        <f>(I573*F573)/N573</f>
        <v>#DIV/0!</v>
      </c>
      <c r="Q573" s="25">
        <f>F573*J573</f>
        <v>0</v>
      </c>
      <c r="R573" s="26" t="e">
        <f>(Q573*9)/N573</f>
        <v>#DIV/0!</v>
      </c>
      <c r="S573" s="25">
        <f>F573*K573</f>
        <v>0</v>
      </c>
      <c r="T573" s="23">
        <f>L573*F573</f>
        <v>0</v>
      </c>
      <c r="U573" s="23">
        <f>M573*F573</f>
        <v>0</v>
      </c>
      <c r="V573" s="27" t="e">
        <f>(U573*4)/N573</f>
        <v>#DIV/0!</v>
      </c>
      <c r="W573" s="24" t="e">
        <f>U573/E573</f>
        <v>#DIV/0!</v>
      </c>
      <c r="X573" s="16">
        <f>IF($D$3="Calories",N573,"")</f>
        <v>0</v>
      </c>
      <c r="Y573" s="16">
        <f>IF($F$3="Grams",O573,IF($F$3="% Calories",P573,""))</f>
        <v>0</v>
      </c>
      <c r="Z573" s="16" t="str">
        <f>IF($G$3="Grams",K573,"")</f>
        <v/>
      </c>
      <c r="AA573" s="16">
        <f>IF($H$3="Grams",Q573,IF($H$3="% Calories",R573,""))</f>
        <v>0</v>
      </c>
      <c r="AB573" s="16" t="str">
        <f>IF($I$3="Milligrams",T573,"")</f>
        <v/>
      </c>
      <c r="AC573" s="16">
        <f>IF($E$3="Grams",U573, IF($E$3="% Calories", V573, IF($E$3="% Weight",W573, "")))</f>
        <v>0</v>
      </c>
      <c r="AD573" s="29">
        <v>1</v>
      </c>
    </row>
    <row r="574" spans="1:30">
      <c r="A574" s="30" t="str">
        <f>IF(AND((AC574&lt;=$E$4),(AB574&lt;=$I$4),(AA574&lt;=$H$4),(Z574&lt;=$G$4),(Y574&lt;=$F$4),(X574&lt;=$D$4)),"Compliant","Non-Compliant")</f>
        <v>Compliant</v>
      </c>
      <c r="B574" s="38"/>
      <c r="C574" s="38"/>
      <c r="D574" s="39"/>
      <c r="E574" s="40"/>
      <c r="F574" s="31"/>
      <c r="G574" s="40"/>
      <c r="H574" s="40"/>
      <c r="I574" s="40"/>
      <c r="J574" s="40"/>
      <c r="K574" s="40"/>
      <c r="L574" s="40"/>
      <c r="M574" s="40"/>
      <c r="N574" s="32">
        <f>F574*G574</f>
        <v>0</v>
      </c>
      <c r="O574" s="32">
        <f>F574*H574</f>
        <v>0</v>
      </c>
      <c r="P574" s="33" t="e">
        <f>(I574*F574)/N574</f>
        <v>#DIV/0!</v>
      </c>
      <c r="Q574" s="34">
        <f>F574*J574</f>
        <v>0</v>
      </c>
      <c r="R574" s="35" t="e">
        <f>(Q574*9)/N574</f>
        <v>#DIV/0!</v>
      </c>
      <c r="S574" s="34">
        <f>F574*K574</f>
        <v>0</v>
      </c>
      <c r="T574" s="32">
        <f>L574*F574</f>
        <v>0</v>
      </c>
      <c r="U574" s="32">
        <f>M574*F574</f>
        <v>0</v>
      </c>
      <c r="V574" s="36" t="e">
        <f>(U574*4)/N574</f>
        <v>#DIV/0!</v>
      </c>
      <c r="W574" s="33" t="e">
        <f>U574/E574</f>
        <v>#DIV/0!</v>
      </c>
      <c r="X574" s="16">
        <f>IF($D$3="Calories",N574,"")</f>
        <v>0</v>
      </c>
      <c r="Y574" s="16">
        <f>IF($F$3="Grams",O574,IF($F$3="% Calories",P574,""))</f>
        <v>0</v>
      </c>
      <c r="Z574" s="16" t="str">
        <f>IF($G$3="Grams",K574,"")</f>
        <v/>
      </c>
      <c r="AA574" s="16">
        <f>IF($H$3="Grams",Q574,IF($H$3="% Calories",R574,""))</f>
        <v>0</v>
      </c>
      <c r="AB574" s="16" t="str">
        <f>IF($I$3="Milligrams",T574,"")</f>
        <v/>
      </c>
      <c r="AC574" s="16">
        <f>IF($E$3="Grams",U574, IF($E$3="% Calories", V574, IF($E$3="% Weight",W574, "")))</f>
        <v>0</v>
      </c>
      <c r="AD574" s="29">
        <v>1</v>
      </c>
    </row>
    <row r="575" spans="1:30">
      <c r="A575" s="21" t="str">
        <f>IF(AND((AC575&lt;=$E$4),(AB575&lt;=$I$4),(AA575&lt;=$H$4),(Z575&lt;=$G$4),(Y575&lt;=$F$4),(X575&lt;=$D$4)),"Compliant","Non-Compliant")</f>
        <v>Compliant</v>
      </c>
      <c r="B575" s="41"/>
      <c r="C575" s="41"/>
      <c r="D575" s="42"/>
      <c r="E575" s="43"/>
      <c r="F575" s="22"/>
      <c r="G575" s="43"/>
      <c r="H575" s="43"/>
      <c r="I575" s="43"/>
      <c r="J575" s="43"/>
      <c r="K575" s="43"/>
      <c r="L575" s="43"/>
      <c r="M575" s="43"/>
      <c r="N575" s="23">
        <f>F575*G575</f>
        <v>0</v>
      </c>
      <c r="O575" s="23">
        <f>F575*H575</f>
        <v>0</v>
      </c>
      <c r="P575" s="24" t="e">
        <f>(I575*F575)/N575</f>
        <v>#DIV/0!</v>
      </c>
      <c r="Q575" s="25">
        <f>F575*J575</f>
        <v>0</v>
      </c>
      <c r="R575" s="26" t="e">
        <f>(Q575*9)/N575</f>
        <v>#DIV/0!</v>
      </c>
      <c r="S575" s="25">
        <f>F575*K575</f>
        <v>0</v>
      </c>
      <c r="T575" s="23">
        <f>L575*F575</f>
        <v>0</v>
      </c>
      <c r="U575" s="23">
        <f>M575*F575</f>
        <v>0</v>
      </c>
      <c r="V575" s="27" t="e">
        <f>(U575*4)/N575</f>
        <v>#DIV/0!</v>
      </c>
      <c r="W575" s="24" t="e">
        <f>U575/E575</f>
        <v>#DIV/0!</v>
      </c>
      <c r="X575" s="16">
        <f>IF($D$3="Calories",N575,"")</f>
        <v>0</v>
      </c>
      <c r="Y575" s="16">
        <f>IF($F$3="Grams",O575,IF($F$3="% Calories",P575,""))</f>
        <v>0</v>
      </c>
      <c r="Z575" s="16" t="str">
        <f>IF($G$3="Grams",K575,"")</f>
        <v/>
      </c>
      <c r="AA575" s="16">
        <f>IF($H$3="Grams",Q575,IF($H$3="% Calories",R575,""))</f>
        <v>0</v>
      </c>
      <c r="AB575" s="16" t="str">
        <f>IF($I$3="Milligrams",T575,"")</f>
        <v/>
      </c>
      <c r="AC575" s="16">
        <f>IF($E$3="Grams",U575, IF($E$3="% Calories", V575, IF($E$3="% Weight",W575, "")))</f>
        <v>0</v>
      </c>
      <c r="AD575" s="29">
        <v>1</v>
      </c>
    </row>
    <row r="576" spans="1:30">
      <c r="A576" s="30" t="str">
        <f>IF(AND((AC576&lt;=$E$4),(AB576&lt;=$I$4),(AA576&lt;=$H$4),(Z576&lt;=$G$4),(Y576&lt;=$F$4),(X576&lt;=$D$4)),"Compliant","Non-Compliant")</f>
        <v>Compliant</v>
      </c>
      <c r="B576" s="38"/>
      <c r="C576" s="38"/>
      <c r="D576" s="39"/>
      <c r="E576" s="40"/>
      <c r="F576" s="31"/>
      <c r="G576" s="40"/>
      <c r="H576" s="40"/>
      <c r="I576" s="40"/>
      <c r="J576" s="40"/>
      <c r="K576" s="40"/>
      <c r="L576" s="40"/>
      <c r="M576" s="40"/>
      <c r="N576" s="32">
        <f>F576*G576</f>
        <v>0</v>
      </c>
      <c r="O576" s="32">
        <f>F576*H576</f>
        <v>0</v>
      </c>
      <c r="P576" s="33" t="e">
        <f>(I576*F576)/N576</f>
        <v>#DIV/0!</v>
      </c>
      <c r="Q576" s="34">
        <f>F576*J576</f>
        <v>0</v>
      </c>
      <c r="R576" s="35" t="e">
        <f>(Q576*9)/N576</f>
        <v>#DIV/0!</v>
      </c>
      <c r="S576" s="34">
        <f>F576*K576</f>
        <v>0</v>
      </c>
      <c r="T576" s="32">
        <f>L576*F576</f>
        <v>0</v>
      </c>
      <c r="U576" s="32">
        <f>M576*F576</f>
        <v>0</v>
      </c>
      <c r="V576" s="36" t="e">
        <f>(U576*4)/N576</f>
        <v>#DIV/0!</v>
      </c>
      <c r="W576" s="33" t="e">
        <f>U576/E576</f>
        <v>#DIV/0!</v>
      </c>
      <c r="X576" s="16">
        <f>IF($D$3="Calories",N576,"")</f>
        <v>0</v>
      </c>
      <c r="Y576" s="16">
        <f>IF($F$3="Grams",O576,IF($F$3="% Calories",P576,""))</f>
        <v>0</v>
      </c>
      <c r="Z576" s="16" t="str">
        <f>IF($G$3="Grams",K576,"")</f>
        <v/>
      </c>
      <c r="AA576" s="16">
        <f>IF($H$3="Grams",Q576,IF($H$3="% Calories",R576,""))</f>
        <v>0</v>
      </c>
      <c r="AB576" s="16" t="str">
        <f>IF($I$3="Milligrams",T576,"")</f>
        <v/>
      </c>
      <c r="AC576" s="16">
        <f>IF($E$3="Grams",U576, IF($E$3="% Calories", V576, IF($E$3="% Weight",W576, "")))</f>
        <v>0</v>
      </c>
      <c r="AD576" s="29">
        <v>1</v>
      </c>
    </row>
    <row r="577" spans="1:30">
      <c r="A577" s="21" t="str">
        <f>IF(AND((AC577&lt;=$E$4),(AB577&lt;=$I$4),(AA577&lt;=$H$4),(Z577&lt;=$G$4),(Y577&lt;=$F$4),(X577&lt;=$D$4)),"Compliant","Non-Compliant")</f>
        <v>Compliant</v>
      </c>
      <c r="B577" s="41"/>
      <c r="C577" s="41"/>
      <c r="D577" s="42"/>
      <c r="E577" s="43"/>
      <c r="F577" s="22"/>
      <c r="G577" s="43"/>
      <c r="H577" s="43"/>
      <c r="I577" s="43"/>
      <c r="J577" s="43"/>
      <c r="K577" s="43"/>
      <c r="L577" s="43"/>
      <c r="M577" s="43"/>
      <c r="N577" s="23">
        <f>F577*G577</f>
        <v>0</v>
      </c>
      <c r="O577" s="23">
        <f>F577*H577</f>
        <v>0</v>
      </c>
      <c r="P577" s="24" t="e">
        <f>(I577*F577)/N577</f>
        <v>#DIV/0!</v>
      </c>
      <c r="Q577" s="25">
        <f>F577*J577</f>
        <v>0</v>
      </c>
      <c r="R577" s="26" t="e">
        <f>(Q577*9)/N577</f>
        <v>#DIV/0!</v>
      </c>
      <c r="S577" s="25">
        <f>F577*K577</f>
        <v>0</v>
      </c>
      <c r="T577" s="23">
        <f>L577*F577</f>
        <v>0</v>
      </c>
      <c r="U577" s="23">
        <f>M577*F577</f>
        <v>0</v>
      </c>
      <c r="V577" s="27" t="e">
        <f>(U577*4)/N577</f>
        <v>#DIV/0!</v>
      </c>
      <c r="W577" s="24" t="e">
        <f>U577/E577</f>
        <v>#DIV/0!</v>
      </c>
      <c r="X577" s="16">
        <f>IF($D$3="Calories",N577,"")</f>
        <v>0</v>
      </c>
      <c r="Y577" s="16">
        <f>IF($F$3="Grams",O577,IF($F$3="% Calories",P577,""))</f>
        <v>0</v>
      </c>
      <c r="Z577" s="16" t="str">
        <f>IF($G$3="Grams",K577,"")</f>
        <v/>
      </c>
      <c r="AA577" s="16">
        <f>IF($H$3="Grams",Q577,IF($H$3="% Calories",R577,""))</f>
        <v>0</v>
      </c>
      <c r="AB577" s="16" t="str">
        <f>IF($I$3="Milligrams",T577,"")</f>
        <v/>
      </c>
      <c r="AC577" s="16">
        <f>IF($E$3="Grams",U577, IF($E$3="% Calories", V577, IF($E$3="% Weight",W577, "")))</f>
        <v>0</v>
      </c>
      <c r="AD577" s="29">
        <v>1</v>
      </c>
    </row>
    <row r="578" spans="1:30">
      <c r="A578" s="30" t="str">
        <f>IF(AND((AC578&lt;=$E$4),(AB578&lt;=$I$4),(AA578&lt;=$H$4),(Z578&lt;=$G$4),(Y578&lt;=$F$4),(X578&lt;=$D$4)),"Compliant","Non-Compliant")</f>
        <v>Compliant</v>
      </c>
      <c r="B578" s="38"/>
      <c r="C578" s="38"/>
      <c r="D578" s="39"/>
      <c r="E578" s="40"/>
      <c r="F578" s="31"/>
      <c r="G578" s="40"/>
      <c r="H578" s="40"/>
      <c r="I578" s="40"/>
      <c r="J578" s="40"/>
      <c r="K578" s="40"/>
      <c r="L578" s="40"/>
      <c r="M578" s="40"/>
      <c r="N578" s="32">
        <f>F578*G578</f>
        <v>0</v>
      </c>
      <c r="O578" s="32">
        <f>F578*H578</f>
        <v>0</v>
      </c>
      <c r="P578" s="33" t="e">
        <f>(I578*F578)/N578</f>
        <v>#DIV/0!</v>
      </c>
      <c r="Q578" s="34">
        <f>F578*J578</f>
        <v>0</v>
      </c>
      <c r="R578" s="35" t="e">
        <f>(Q578*9)/N578</f>
        <v>#DIV/0!</v>
      </c>
      <c r="S578" s="34">
        <f>F578*K578</f>
        <v>0</v>
      </c>
      <c r="T578" s="32">
        <f>L578*F578</f>
        <v>0</v>
      </c>
      <c r="U578" s="32">
        <f>M578*F578</f>
        <v>0</v>
      </c>
      <c r="V578" s="36" t="e">
        <f>(U578*4)/N578</f>
        <v>#DIV/0!</v>
      </c>
      <c r="W578" s="33" t="e">
        <f>U578/E578</f>
        <v>#DIV/0!</v>
      </c>
      <c r="X578" s="16">
        <f>IF($D$3="Calories",N578,"")</f>
        <v>0</v>
      </c>
      <c r="Y578" s="16">
        <f>IF($F$3="Grams",O578,IF($F$3="% Calories",P578,""))</f>
        <v>0</v>
      </c>
      <c r="Z578" s="16" t="str">
        <f>IF($G$3="Grams",K578,"")</f>
        <v/>
      </c>
      <c r="AA578" s="16">
        <f>IF($H$3="Grams",Q578,IF($H$3="% Calories",R578,""))</f>
        <v>0</v>
      </c>
      <c r="AB578" s="16" t="str">
        <f>IF($I$3="Milligrams",T578,"")</f>
        <v/>
      </c>
      <c r="AC578" s="16">
        <f>IF($E$3="Grams",U578, IF($E$3="% Calories", V578, IF($E$3="% Weight",W578, "")))</f>
        <v>0</v>
      </c>
      <c r="AD578" s="29">
        <v>1</v>
      </c>
    </row>
    <row r="579" spans="1:30">
      <c r="A579" s="21" t="str">
        <f>IF(AND((AC579&lt;=$E$4),(AB579&lt;=$I$4),(AA579&lt;=$H$4),(Z579&lt;=$G$4),(Y579&lt;=$F$4),(X579&lt;=$D$4)),"Compliant","Non-Compliant")</f>
        <v>Compliant</v>
      </c>
      <c r="B579" s="41"/>
      <c r="C579" s="41"/>
      <c r="D579" s="42"/>
      <c r="E579" s="43"/>
      <c r="F579" s="22"/>
      <c r="G579" s="43"/>
      <c r="H579" s="43"/>
      <c r="I579" s="43"/>
      <c r="J579" s="43"/>
      <c r="K579" s="43"/>
      <c r="L579" s="43"/>
      <c r="M579" s="43"/>
      <c r="N579" s="23">
        <f>F579*G579</f>
        <v>0</v>
      </c>
      <c r="O579" s="23">
        <f>F579*H579</f>
        <v>0</v>
      </c>
      <c r="P579" s="24" t="e">
        <f>(I579*F579)/N579</f>
        <v>#DIV/0!</v>
      </c>
      <c r="Q579" s="25">
        <f>F579*J579</f>
        <v>0</v>
      </c>
      <c r="R579" s="26" t="e">
        <f>(Q579*9)/N579</f>
        <v>#DIV/0!</v>
      </c>
      <c r="S579" s="25">
        <f>F579*K579</f>
        <v>0</v>
      </c>
      <c r="T579" s="23">
        <f>L579*F579</f>
        <v>0</v>
      </c>
      <c r="U579" s="23">
        <f>M579*F579</f>
        <v>0</v>
      </c>
      <c r="V579" s="27" t="e">
        <f>(U579*4)/N579</f>
        <v>#DIV/0!</v>
      </c>
      <c r="W579" s="24" t="e">
        <f>U579/E579</f>
        <v>#DIV/0!</v>
      </c>
      <c r="X579" s="16">
        <f>IF($D$3="Calories",N579,"")</f>
        <v>0</v>
      </c>
      <c r="Y579" s="16">
        <f>IF($F$3="Grams",O579,IF($F$3="% Calories",P579,""))</f>
        <v>0</v>
      </c>
      <c r="Z579" s="16" t="str">
        <f>IF($G$3="Grams",K579,"")</f>
        <v/>
      </c>
      <c r="AA579" s="16">
        <f>IF($H$3="Grams",Q579,IF($H$3="% Calories",R579,""))</f>
        <v>0</v>
      </c>
      <c r="AB579" s="16" t="str">
        <f>IF($I$3="Milligrams",T579,"")</f>
        <v/>
      </c>
      <c r="AC579" s="16">
        <f>IF($E$3="Grams",U579, IF($E$3="% Calories", V579, IF($E$3="% Weight",W579, "")))</f>
        <v>0</v>
      </c>
      <c r="AD579" s="29">
        <v>1</v>
      </c>
    </row>
    <row r="580" spans="1:30">
      <c r="A580" s="30" t="str">
        <f>IF(AND((AC580&lt;=$E$4),(AB580&lt;=$I$4),(AA580&lt;=$H$4),(Z580&lt;=$G$4),(Y580&lt;=$F$4),(X580&lt;=$D$4)),"Compliant","Non-Compliant")</f>
        <v>Compliant</v>
      </c>
      <c r="B580" s="38"/>
      <c r="C580" s="38"/>
      <c r="D580" s="39"/>
      <c r="E580" s="40"/>
      <c r="F580" s="31"/>
      <c r="G580" s="40"/>
      <c r="H580" s="40"/>
      <c r="I580" s="40"/>
      <c r="J580" s="40"/>
      <c r="K580" s="40"/>
      <c r="L580" s="40"/>
      <c r="M580" s="40"/>
      <c r="N580" s="32">
        <f>F580*G580</f>
        <v>0</v>
      </c>
      <c r="O580" s="32">
        <f>F580*H580</f>
        <v>0</v>
      </c>
      <c r="P580" s="33" t="e">
        <f>(I580*F580)/N580</f>
        <v>#DIV/0!</v>
      </c>
      <c r="Q580" s="34">
        <f>F580*J580</f>
        <v>0</v>
      </c>
      <c r="R580" s="35" t="e">
        <f>(Q580*9)/N580</f>
        <v>#DIV/0!</v>
      </c>
      <c r="S580" s="34">
        <f>F580*K580</f>
        <v>0</v>
      </c>
      <c r="T580" s="32">
        <f>L580*F580</f>
        <v>0</v>
      </c>
      <c r="U580" s="32">
        <f>M580*F580</f>
        <v>0</v>
      </c>
      <c r="V580" s="36" t="e">
        <f>(U580*4)/N580</f>
        <v>#DIV/0!</v>
      </c>
      <c r="W580" s="33" t="e">
        <f>U580/E580</f>
        <v>#DIV/0!</v>
      </c>
      <c r="X580" s="16">
        <f>IF($D$3="Calories",N580,"")</f>
        <v>0</v>
      </c>
      <c r="Y580" s="16">
        <f>IF($F$3="Grams",O580,IF($F$3="% Calories",P580,""))</f>
        <v>0</v>
      </c>
      <c r="Z580" s="16" t="str">
        <f>IF($G$3="Grams",K580,"")</f>
        <v/>
      </c>
      <c r="AA580" s="16">
        <f>IF($H$3="Grams",Q580,IF($H$3="% Calories",R580,""))</f>
        <v>0</v>
      </c>
      <c r="AB580" s="16" t="str">
        <f>IF($I$3="Milligrams",T580,"")</f>
        <v/>
      </c>
      <c r="AC580" s="16">
        <f>IF($E$3="Grams",U580, IF($E$3="% Calories", V580, IF($E$3="% Weight",W580, "")))</f>
        <v>0</v>
      </c>
      <c r="AD580" s="29">
        <v>1</v>
      </c>
    </row>
    <row r="581" spans="1:30">
      <c r="A581" s="21" t="str">
        <f>IF(AND((AC581&lt;=$E$4),(AB581&lt;=$I$4),(AA581&lt;=$H$4),(Z581&lt;=$G$4),(Y581&lt;=$F$4),(X581&lt;=$D$4)),"Compliant","Non-Compliant")</f>
        <v>Compliant</v>
      </c>
      <c r="B581" s="41"/>
      <c r="C581" s="41"/>
      <c r="D581" s="42"/>
      <c r="E581" s="43"/>
      <c r="F581" s="22"/>
      <c r="G581" s="43"/>
      <c r="H581" s="43"/>
      <c r="I581" s="43"/>
      <c r="J581" s="43"/>
      <c r="K581" s="43"/>
      <c r="L581" s="43"/>
      <c r="M581" s="43"/>
      <c r="N581" s="23">
        <f>F581*G581</f>
        <v>0</v>
      </c>
      <c r="O581" s="23">
        <f>F581*H581</f>
        <v>0</v>
      </c>
      <c r="P581" s="24" t="e">
        <f>(I581*F581)/N581</f>
        <v>#DIV/0!</v>
      </c>
      <c r="Q581" s="25">
        <f>F581*J581</f>
        <v>0</v>
      </c>
      <c r="R581" s="26" t="e">
        <f>(Q581*9)/N581</f>
        <v>#DIV/0!</v>
      </c>
      <c r="S581" s="25">
        <f>F581*K581</f>
        <v>0</v>
      </c>
      <c r="T581" s="23">
        <f>L581*F581</f>
        <v>0</v>
      </c>
      <c r="U581" s="23">
        <f>M581*F581</f>
        <v>0</v>
      </c>
      <c r="V581" s="27" t="e">
        <f>(U581*4)/N581</f>
        <v>#DIV/0!</v>
      </c>
      <c r="W581" s="24" t="e">
        <f>U581/E581</f>
        <v>#DIV/0!</v>
      </c>
      <c r="X581" s="16">
        <f>IF($D$3="Calories",N581,"")</f>
        <v>0</v>
      </c>
      <c r="Y581" s="16">
        <f>IF($F$3="Grams",O581,IF($F$3="% Calories",P581,""))</f>
        <v>0</v>
      </c>
      <c r="Z581" s="16" t="str">
        <f>IF($G$3="Grams",K581,"")</f>
        <v/>
      </c>
      <c r="AA581" s="16">
        <f>IF($H$3="Grams",Q581,IF($H$3="% Calories",R581,""))</f>
        <v>0</v>
      </c>
      <c r="AB581" s="16" t="str">
        <f>IF($I$3="Milligrams",T581,"")</f>
        <v/>
      </c>
      <c r="AC581" s="16">
        <f>IF($E$3="Grams",U581, IF($E$3="% Calories", V581, IF($E$3="% Weight",W581, "")))</f>
        <v>0</v>
      </c>
      <c r="AD581" s="29">
        <v>1</v>
      </c>
    </row>
    <row r="582" spans="1:30">
      <c r="A582" s="30" t="str">
        <f>IF(AND((AC582&lt;=$E$4),(AB582&lt;=$I$4),(AA582&lt;=$H$4),(Z582&lt;=$G$4),(Y582&lt;=$F$4),(X582&lt;=$D$4)),"Compliant","Non-Compliant")</f>
        <v>Compliant</v>
      </c>
      <c r="B582" s="38"/>
      <c r="C582" s="38"/>
      <c r="D582" s="39"/>
      <c r="E582" s="40"/>
      <c r="F582" s="31"/>
      <c r="G582" s="40"/>
      <c r="H582" s="40"/>
      <c r="I582" s="40"/>
      <c r="J582" s="40"/>
      <c r="K582" s="40"/>
      <c r="L582" s="40"/>
      <c r="M582" s="40"/>
      <c r="N582" s="32">
        <f>F582*G582</f>
        <v>0</v>
      </c>
      <c r="O582" s="32">
        <f>F582*H582</f>
        <v>0</v>
      </c>
      <c r="P582" s="33" t="e">
        <f>(I582*F582)/N582</f>
        <v>#DIV/0!</v>
      </c>
      <c r="Q582" s="34">
        <f>F582*J582</f>
        <v>0</v>
      </c>
      <c r="R582" s="35" t="e">
        <f>(Q582*9)/N582</f>
        <v>#DIV/0!</v>
      </c>
      <c r="S582" s="34">
        <f>F582*K582</f>
        <v>0</v>
      </c>
      <c r="T582" s="32">
        <f>L582*F582</f>
        <v>0</v>
      </c>
      <c r="U582" s="32">
        <f>M582*F582</f>
        <v>0</v>
      </c>
      <c r="V582" s="36" t="e">
        <f>(U582*4)/N582</f>
        <v>#DIV/0!</v>
      </c>
      <c r="W582" s="33" t="e">
        <f>U582/E582</f>
        <v>#DIV/0!</v>
      </c>
      <c r="X582" s="16">
        <f>IF($D$3="Calories",N582,"")</f>
        <v>0</v>
      </c>
      <c r="Y582" s="16">
        <f>IF($F$3="Grams",O582,IF($F$3="% Calories",P582,""))</f>
        <v>0</v>
      </c>
      <c r="Z582" s="16" t="str">
        <f>IF($G$3="Grams",K582,"")</f>
        <v/>
      </c>
      <c r="AA582" s="16">
        <f>IF($H$3="Grams",Q582,IF($H$3="% Calories",R582,""))</f>
        <v>0</v>
      </c>
      <c r="AB582" s="16" t="str">
        <f>IF($I$3="Milligrams",T582,"")</f>
        <v/>
      </c>
      <c r="AC582" s="16">
        <f>IF($E$3="Grams",U582, IF($E$3="% Calories", V582, IF($E$3="% Weight",W582, "")))</f>
        <v>0</v>
      </c>
      <c r="AD582" s="29">
        <v>1</v>
      </c>
    </row>
    <row r="583" spans="1:30">
      <c r="A583" s="21" t="str">
        <f>IF(AND((AC583&lt;=$E$4),(AB583&lt;=$I$4),(AA583&lt;=$H$4),(Z583&lt;=$G$4),(Y583&lt;=$F$4),(X583&lt;=$D$4)),"Compliant","Non-Compliant")</f>
        <v>Compliant</v>
      </c>
      <c r="B583" s="41"/>
      <c r="C583" s="41"/>
      <c r="D583" s="42"/>
      <c r="E583" s="43"/>
      <c r="F583" s="22"/>
      <c r="G583" s="43"/>
      <c r="H583" s="43"/>
      <c r="I583" s="43"/>
      <c r="J583" s="43"/>
      <c r="K583" s="43"/>
      <c r="L583" s="43"/>
      <c r="M583" s="43"/>
      <c r="N583" s="23">
        <f>F583*G583</f>
        <v>0</v>
      </c>
      <c r="O583" s="23">
        <f>F583*H583</f>
        <v>0</v>
      </c>
      <c r="P583" s="24" t="e">
        <f>(I583*F583)/N583</f>
        <v>#DIV/0!</v>
      </c>
      <c r="Q583" s="25">
        <f>F583*J583</f>
        <v>0</v>
      </c>
      <c r="R583" s="26" t="e">
        <f>(Q583*9)/N583</f>
        <v>#DIV/0!</v>
      </c>
      <c r="S583" s="25">
        <f>F583*K583</f>
        <v>0</v>
      </c>
      <c r="T583" s="23">
        <f>L583*F583</f>
        <v>0</v>
      </c>
      <c r="U583" s="23">
        <f>M583*F583</f>
        <v>0</v>
      </c>
      <c r="V583" s="27" t="e">
        <f>(U583*4)/N583</f>
        <v>#DIV/0!</v>
      </c>
      <c r="W583" s="24" t="e">
        <f>U583/E583</f>
        <v>#DIV/0!</v>
      </c>
      <c r="X583" s="16">
        <f>IF($D$3="Calories",N583,"")</f>
        <v>0</v>
      </c>
      <c r="Y583" s="16">
        <f>IF($F$3="Grams",O583,IF($F$3="% Calories",P583,""))</f>
        <v>0</v>
      </c>
      <c r="Z583" s="16" t="str">
        <f>IF($G$3="Grams",K583,"")</f>
        <v/>
      </c>
      <c r="AA583" s="16">
        <f>IF($H$3="Grams",Q583,IF($H$3="% Calories",R583,""))</f>
        <v>0</v>
      </c>
      <c r="AB583" s="16" t="str">
        <f>IF($I$3="Milligrams",T583,"")</f>
        <v/>
      </c>
      <c r="AC583" s="16">
        <f>IF($E$3="Grams",U583, IF($E$3="% Calories", V583, IF($E$3="% Weight",W583, "")))</f>
        <v>0</v>
      </c>
      <c r="AD583" s="29">
        <v>1</v>
      </c>
    </row>
    <row r="584" spans="1:30">
      <c r="A584" s="30" t="str">
        <f>IF(AND((AC584&lt;=$E$4),(AB584&lt;=$I$4),(AA584&lt;=$H$4),(Z584&lt;=$G$4),(Y584&lt;=$F$4),(X584&lt;=$D$4)),"Compliant","Non-Compliant")</f>
        <v>Compliant</v>
      </c>
      <c r="B584" s="38"/>
      <c r="C584" s="38"/>
      <c r="D584" s="39"/>
      <c r="E584" s="40"/>
      <c r="F584" s="31"/>
      <c r="G584" s="40"/>
      <c r="H584" s="40"/>
      <c r="I584" s="40"/>
      <c r="J584" s="40"/>
      <c r="K584" s="40"/>
      <c r="L584" s="40"/>
      <c r="M584" s="40"/>
      <c r="N584" s="32">
        <f>F584*G584</f>
        <v>0</v>
      </c>
      <c r="O584" s="32">
        <f>F584*H584</f>
        <v>0</v>
      </c>
      <c r="P584" s="33" t="e">
        <f>(I584*F584)/N584</f>
        <v>#DIV/0!</v>
      </c>
      <c r="Q584" s="34">
        <f>F584*J584</f>
        <v>0</v>
      </c>
      <c r="R584" s="35" t="e">
        <f>(Q584*9)/N584</f>
        <v>#DIV/0!</v>
      </c>
      <c r="S584" s="34">
        <f>F584*K584</f>
        <v>0</v>
      </c>
      <c r="T584" s="32">
        <f>L584*F584</f>
        <v>0</v>
      </c>
      <c r="U584" s="32">
        <f>M584*F584</f>
        <v>0</v>
      </c>
      <c r="V584" s="36" t="e">
        <f>(U584*4)/N584</f>
        <v>#DIV/0!</v>
      </c>
      <c r="W584" s="33" t="e">
        <f>U584/E584</f>
        <v>#DIV/0!</v>
      </c>
      <c r="X584" s="16">
        <f>IF($D$3="Calories",N584,"")</f>
        <v>0</v>
      </c>
      <c r="Y584" s="16">
        <f>IF($F$3="Grams",O584,IF($F$3="% Calories",P584,""))</f>
        <v>0</v>
      </c>
      <c r="Z584" s="16" t="str">
        <f>IF($G$3="Grams",K584,"")</f>
        <v/>
      </c>
      <c r="AA584" s="16">
        <f>IF($H$3="Grams",Q584,IF($H$3="% Calories",R584,""))</f>
        <v>0</v>
      </c>
      <c r="AB584" s="16" t="str">
        <f>IF($I$3="Milligrams",T584,"")</f>
        <v/>
      </c>
      <c r="AC584" s="16">
        <f>IF($E$3="Grams",U584, IF($E$3="% Calories", V584, IF($E$3="% Weight",W584, "")))</f>
        <v>0</v>
      </c>
      <c r="AD584" s="29">
        <v>1</v>
      </c>
    </row>
    <row r="585" spans="1:30">
      <c r="A585" s="21" t="str">
        <f>IF(AND((AC585&lt;=$E$4),(AB585&lt;=$I$4),(AA585&lt;=$H$4),(Z585&lt;=$G$4),(Y585&lt;=$F$4),(X585&lt;=$D$4)),"Compliant","Non-Compliant")</f>
        <v>Compliant</v>
      </c>
      <c r="B585" s="41"/>
      <c r="C585" s="41"/>
      <c r="D585" s="42"/>
      <c r="E585" s="43"/>
      <c r="F585" s="22"/>
      <c r="G585" s="43"/>
      <c r="H585" s="43"/>
      <c r="I585" s="43"/>
      <c r="J585" s="43"/>
      <c r="K585" s="43"/>
      <c r="L585" s="43"/>
      <c r="M585" s="43"/>
      <c r="N585" s="23">
        <f>F585*G585</f>
        <v>0</v>
      </c>
      <c r="O585" s="23">
        <f>F585*H585</f>
        <v>0</v>
      </c>
      <c r="P585" s="24" t="e">
        <f>(I585*F585)/N585</f>
        <v>#DIV/0!</v>
      </c>
      <c r="Q585" s="25">
        <f>F585*J585</f>
        <v>0</v>
      </c>
      <c r="R585" s="26" t="e">
        <f>(Q585*9)/N585</f>
        <v>#DIV/0!</v>
      </c>
      <c r="S585" s="25">
        <f>F585*K585</f>
        <v>0</v>
      </c>
      <c r="T585" s="23">
        <f>L585*F585</f>
        <v>0</v>
      </c>
      <c r="U585" s="23">
        <f>M585*F585</f>
        <v>0</v>
      </c>
      <c r="V585" s="27" t="e">
        <f>(U585*4)/N585</f>
        <v>#DIV/0!</v>
      </c>
      <c r="W585" s="24" t="e">
        <f>U585/E585</f>
        <v>#DIV/0!</v>
      </c>
      <c r="X585" s="16">
        <f>IF($D$3="Calories",N585,"")</f>
        <v>0</v>
      </c>
      <c r="Y585" s="16">
        <f>IF($F$3="Grams",O585,IF($F$3="% Calories",P585,""))</f>
        <v>0</v>
      </c>
      <c r="Z585" s="16" t="str">
        <f>IF($G$3="Grams",K585,"")</f>
        <v/>
      </c>
      <c r="AA585" s="16">
        <f>IF($H$3="Grams",Q585,IF($H$3="% Calories",R585,""))</f>
        <v>0</v>
      </c>
      <c r="AB585" s="16" t="str">
        <f>IF($I$3="Milligrams",T585,"")</f>
        <v/>
      </c>
      <c r="AC585" s="16">
        <f>IF($E$3="Grams",U585, IF($E$3="% Calories", V585, IF($E$3="% Weight",W585, "")))</f>
        <v>0</v>
      </c>
      <c r="AD585" s="29">
        <v>1</v>
      </c>
    </row>
    <row r="586" spans="1:30">
      <c r="A586" s="30" t="str">
        <f>IF(AND((AC586&lt;=$E$4),(AB586&lt;=$I$4),(AA586&lt;=$H$4),(Z586&lt;=$G$4),(Y586&lt;=$F$4),(X586&lt;=$D$4)),"Compliant","Non-Compliant")</f>
        <v>Compliant</v>
      </c>
      <c r="B586" s="38"/>
      <c r="C586" s="38"/>
      <c r="D586" s="39"/>
      <c r="E586" s="40"/>
      <c r="F586" s="31"/>
      <c r="G586" s="40"/>
      <c r="H586" s="40"/>
      <c r="I586" s="40"/>
      <c r="J586" s="40"/>
      <c r="K586" s="40"/>
      <c r="L586" s="40"/>
      <c r="M586" s="40"/>
      <c r="N586" s="32">
        <f>F586*G586</f>
        <v>0</v>
      </c>
      <c r="O586" s="32">
        <f>F586*H586</f>
        <v>0</v>
      </c>
      <c r="P586" s="33" t="e">
        <f>(I586*F586)/N586</f>
        <v>#DIV/0!</v>
      </c>
      <c r="Q586" s="34">
        <f>F586*J586</f>
        <v>0</v>
      </c>
      <c r="R586" s="35" t="e">
        <f>(Q586*9)/N586</f>
        <v>#DIV/0!</v>
      </c>
      <c r="S586" s="34">
        <f>F586*K586</f>
        <v>0</v>
      </c>
      <c r="T586" s="32">
        <f>L586*F586</f>
        <v>0</v>
      </c>
      <c r="U586" s="32">
        <f>M586*F586</f>
        <v>0</v>
      </c>
      <c r="V586" s="36" t="e">
        <f>(U586*4)/N586</f>
        <v>#DIV/0!</v>
      </c>
      <c r="W586" s="33" t="e">
        <f>U586/E586</f>
        <v>#DIV/0!</v>
      </c>
      <c r="X586" s="16">
        <f>IF($D$3="Calories",N586,"")</f>
        <v>0</v>
      </c>
      <c r="Y586" s="16">
        <f>IF($F$3="Grams",O586,IF($F$3="% Calories",P586,""))</f>
        <v>0</v>
      </c>
      <c r="Z586" s="16" t="str">
        <f>IF($G$3="Grams",K586,"")</f>
        <v/>
      </c>
      <c r="AA586" s="16">
        <f>IF($H$3="Grams",Q586,IF($H$3="% Calories",R586,""))</f>
        <v>0</v>
      </c>
      <c r="AB586" s="16" t="str">
        <f>IF($I$3="Milligrams",T586,"")</f>
        <v/>
      </c>
      <c r="AC586" s="16">
        <f>IF($E$3="Grams",U586, IF($E$3="% Calories", V586, IF($E$3="% Weight",W586, "")))</f>
        <v>0</v>
      </c>
      <c r="AD586" s="29">
        <v>1</v>
      </c>
    </row>
    <row r="587" spans="1:30">
      <c r="A587" s="21" t="str">
        <f>IF(AND((AC587&lt;=$E$4),(AB587&lt;=$I$4),(AA587&lt;=$H$4),(Z587&lt;=$G$4),(Y587&lt;=$F$4),(X587&lt;=$D$4)),"Compliant","Non-Compliant")</f>
        <v>Compliant</v>
      </c>
      <c r="B587" s="41"/>
      <c r="C587" s="41"/>
      <c r="D587" s="42"/>
      <c r="E587" s="43"/>
      <c r="F587" s="22"/>
      <c r="G587" s="43"/>
      <c r="H587" s="43"/>
      <c r="I587" s="43"/>
      <c r="J587" s="43"/>
      <c r="K587" s="43"/>
      <c r="L587" s="43"/>
      <c r="M587" s="43"/>
      <c r="N587" s="23">
        <f>F587*G587</f>
        <v>0</v>
      </c>
      <c r="O587" s="23">
        <f>F587*H587</f>
        <v>0</v>
      </c>
      <c r="P587" s="24" t="e">
        <f>(I587*F587)/N587</f>
        <v>#DIV/0!</v>
      </c>
      <c r="Q587" s="25">
        <f>F587*J587</f>
        <v>0</v>
      </c>
      <c r="R587" s="26" t="e">
        <f>(Q587*9)/N587</f>
        <v>#DIV/0!</v>
      </c>
      <c r="S587" s="25">
        <f>F587*K587</f>
        <v>0</v>
      </c>
      <c r="T587" s="23">
        <f>L587*F587</f>
        <v>0</v>
      </c>
      <c r="U587" s="23">
        <f>M587*F587</f>
        <v>0</v>
      </c>
      <c r="V587" s="27" t="e">
        <f>(U587*4)/N587</f>
        <v>#DIV/0!</v>
      </c>
      <c r="W587" s="24" t="e">
        <f>U587/E587</f>
        <v>#DIV/0!</v>
      </c>
      <c r="X587" s="16">
        <f>IF($D$3="Calories",N587,"")</f>
        <v>0</v>
      </c>
      <c r="Y587" s="16">
        <f>IF($F$3="Grams",O587,IF($F$3="% Calories",P587,""))</f>
        <v>0</v>
      </c>
      <c r="Z587" s="16" t="str">
        <f>IF($G$3="Grams",K587,"")</f>
        <v/>
      </c>
      <c r="AA587" s="16">
        <f>IF($H$3="Grams",Q587,IF($H$3="% Calories",R587,""))</f>
        <v>0</v>
      </c>
      <c r="AB587" s="16" t="str">
        <f>IF($I$3="Milligrams",T587,"")</f>
        <v/>
      </c>
      <c r="AC587" s="16">
        <f>IF($E$3="Grams",U587, IF($E$3="% Calories", V587, IF($E$3="% Weight",W587, "")))</f>
        <v>0</v>
      </c>
      <c r="AD587" s="29">
        <v>1</v>
      </c>
    </row>
    <row r="588" spans="1:30">
      <c r="A588" s="30" t="str">
        <f>IF(AND((AC588&lt;=$E$4),(AB588&lt;=$I$4),(AA588&lt;=$H$4),(Z588&lt;=$G$4),(Y588&lt;=$F$4),(X588&lt;=$D$4)),"Compliant","Non-Compliant")</f>
        <v>Compliant</v>
      </c>
      <c r="B588" s="38"/>
      <c r="C588" s="38"/>
      <c r="D588" s="39"/>
      <c r="E588" s="40"/>
      <c r="F588" s="31"/>
      <c r="G588" s="40"/>
      <c r="H588" s="40"/>
      <c r="I588" s="40"/>
      <c r="J588" s="40"/>
      <c r="K588" s="40"/>
      <c r="L588" s="40"/>
      <c r="M588" s="40"/>
      <c r="N588" s="32">
        <f>F588*G588</f>
        <v>0</v>
      </c>
      <c r="O588" s="32">
        <f>F588*H588</f>
        <v>0</v>
      </c>
      <c r="P588" s="33" t="e">
        <f>(I588*F588)/N588</f>
        <v>#DIV/0!</v>
      </c>
      <c r="Q588" s="34">
        <f>F588*J588</f>
        <v>0</v>
      </c>
      <c r="R588" s="35" t="e">
        <f>(Q588*9)/N588</f>
        <v>#DIV/0!</v>
      </c>
      <c r="S588" s="34">
        <f>F588*K588</f>
        <v>0</v>
      </c>
      <c r="T588" s="32">
        <f>L588*F588</f>
        <v>0</v>
      </c>
      <c r="U588" s="32">
        <f>M588*F588</f>
        <v>0</v>
      </c>
      <c r="V588" s="36" t="e">
        <f>(U588*4)/N588</f>
        <v>#DIV/0!</v>
      </c>
      <c r="W588" s="33" t="e">
        <f>U588/E588</f>
        <v>#DIV/0!</v>
      </c>
      <c r="X588" s="16">
        <f>IF($D$3="Calories",N588,"")</f>
        <v>0</v>
      </c>
      <c r="Y588" s="16">
        <f>IF($F$3="Grams",O588,IF($F$3="% Calories",P588,""))</f>
        <v>0</v>
      </c>
      <c r="Z588" s="16" t="str">
        <f>IF($G$3="Grams",K588,"")</f>
        <v/>
      </c>
      <c r="AA588" s="16">
        <f>IF($H$3="Grams",Q588,IF($H$3="% Calories",R588,""))</f>
        <v>0</v>
      </c>
      <c r="AB588" s="16" t="str">
        <f>IF($I$3="Milligrams",T588,"")</f>
        <v/>
      </c>
      <c r="AC588" s="16">
        <f>IF($E$3="Grams",U588, IF($E$3="% Calories", V588, IF($E$3="% Weight",W588, "")))</f>
        <v>0</v>
      </c>
      <c r="AD588" s="29">
        <v>1</v>
      </c>
    </row>
    <row r="589" spans="1:30">
      <c r="A589" s="21" t="str">
        <f>IF(AND((AC589&lt;=$E$4),(AB589&lt;=$I$4),(AA589&lt;=$H$4),(Z589&lt;=$G$4),(Y589&lt;=$F$4),(X589&lt;=$D$4)),"Compliant","Non-Compliant")</f>
        <v>Compliant</v>
      </c>
      <c r="B589" s="41"/>
      <c r="C589" s="41"/>
      <c r="D589" s="42"/>
      <c r="E589" s="43"/>
      <c r="F589" s="22"/>
      <c r="G589" s="43"/>
      <c r="H589" s="43"/>
      <c r="I589" s="43"/>
      <c r="J589" s="43"/>
      <c r="K589" s="43"/>
      <c r="L589" s="43"/>
      <c r="M589" s="43"/>
      <c r="N589" s="23">
        <f>F589*G589</f>
        <v>0</v>
      </c>
      <c r="O589" s="23">
        <f>F589*H589</f>
        <v>0</v>
      </c>
      <c r="P589" s="24" t="e">
        <f>(I589*F589)/N589</f>
        <v>#DIV/0!</v>
      </c>
      <c r="Q589" s="25">
        <f>F589*J589</f>
        <v>0</v>
      </c>
      <c r="R589" s="26" t="e">
        <f>(Q589*9)/N589</f>
        <v>#DIV/0!</v>
      </c>
      <c r="S589" s="25">
        <f>F589*K589</f>
        <v>0</v>
      </c>
      <c r="T589" s="23">
        <f>L589*F589</f>
        <v>0</v>
      </c>
      <c r="U589" s="23">
        <f>M589*F589</f>
        <v>0</v>
      </c>
      <c r="V589" s="27" t="e">
        <f>(U589*4)/N589</f>
        <v>#DIV/0!</v>
      </c>
      <c r="W589" s="24" t="e">
        <f>U589/E589</f>
        <v>#DIV/0!</v>
      </c>
      <c r="X589" s="16">
        <f>IF($D$3="Calories",N589,"")</f>
        <v>0</v>
      </c>
      <c r="Y589" s="16">
        <f>IF($F$3="Grams",O589,IF($F$3="% Calories",P589,""))</f>
        <v>0</v>
      </c>
      <c r="Z589" s="16" t="str">
        <f>IF($G$3="Grams",K589,"")</f>
        <v/>
      </c>
      <c r="AA589" s="16">
        <f>IF($H$3="Grams",Q589,IF($H$3="% Calories",R589,""))</f>
        <v>0</v>
      </c>
      <c r="AB589" s="16" t="str">
        <f>IF($I$3="Milligrams",T589,"")</f>
        <v/>
      </c>
      <c r="AC589" s="16">
        <f>IF($E$3="Grams",U589, IF($E$3="% Calories", V589, IF($E$3="% Weight",W589, "")))</f>
        <v>0</v>
      </c>
      <c r="AD589" s="29">
        <v>1</v>
      </c>
    </row>
    <row r="590" spans="1:30">
      <c r="A590" s="30" t="str">
        <f>IF(AND((AC590&lt;=$E$4),(AB590&lt;=$I$4),(AA590&lt;=$H$4),(Z590&lt;=$G$4),(Y590&lt;=$F$4),(X590&lt;=$D$4)),"Compliant","Non-Compliant")</f>
        <v>Compliant</v>
      </c>
      <c r="B590" s="38"/>
      <c r="C590" s="38"/>
      <c r="D590" s="39"/>
      <c r="E590" s="40"/>
      <c r="F590" s="31"/>
      <c r="G590" s="40"/>
      <c r="H590" s="40"/>
      <c r="I590" s="40"/>
      <c r="J590" s="40"/>
      <c r="K590" s="40"/>
      <c r="L590" s="40"/>
      <c r="M590" s="40"/>
      <c r="N590" s="32">
        <f>F590*G590</f>
        <v>0</v>
      </c>
      <c r="O590" s="32">
        <f>F590*H590</f>
        <v>0</v>
      </c>
      <c r="P590" s="33" t="e">
        <f>(I590*F590)/N590</f>
        <v>#DIV/0!</v>
      </c>
      <c r="Q590" s="34">
        <f>F590*J590</f>
        <v>0</v>
      </c>
      <c r="R590" s="35" t="e">
        <f>(Q590*9)/N590</f>
        <v>#DIV/0!</v>
      </c>
      <c r="S590" s="34">
        <f>F590*K590</f>
        <v>0</v>
      </c>
      <c r="T590" s="32">
        <f>L590*F590</f>
        <v>0</v>
      </c>
      <c r="U590" s="32">
        <f>M590*F590</f>
        <v>0</v>
      </c>
      <c r="V590" s="36" t="e">
        <f>(U590*4)/N590</f>
        <v>#DIV/0!</v>
      </c>
      <c r="W590" s="33" t="e">
        <f>U590/E590</f>
        <v>#DIV/0!</v>
      </c>
      <c r="X590" s="16">
        <f>IF($D$3="Calories",N590,"")</f>
        <v>0</v>
      </c>
      <c r="Y590" s="16">
        <f>IF($F$3="Grams",O590,IF($F$3="% Calories",P590,""))</f>
        <v>0</v>
      </c>
      <c r="Z590" s="16" t="str">
        <f>IF($G$3="Grams",K590,"")</f>
        <v/>
      </c>
      <c r="AA590" s="16">
        <f>IF($H$3="Grams",Q590,IF($H$3="% Calories",R590,""))</f>
        <v>0</v>
      </c>
      <c r="AB590" s="16" t="str">
        <f>IF($I$3="Milligrams",T590,"")</f>
        <v/>
      </c>
      <c r="AC590" s="16">
        <f>IF($E$3="Grams",U590, IF($E$3="% Calories", V590, IF($E$3="% Weight",W590, "")))</f>
        <v>0</v>
      </c>
      <c r="AD590" s="29">
        <v>1</v>
      </c>
    </row>
    <row r="591" spans="1:30">
      <c r="A591" s="21" t="str">
        <f>IF(AND((AC591&lt;=$E$4),(AB591&lt;=$I$4),(AA591&lt;=$H$4),(Z591&lt;=$G$4),(Y591&lt;=$F$4),(X591&lt;=$D$4)),"Compliant","Non-Compliant")</f>
        <v>Compliant</v>
      </c>
      <c r="B591" s="41"/>
      <c r="C591" s="41"/>
      <c r="D591" s="42"/>
      <c r="E591" s="43"/>
      <c r="F591" s="22"/>
      <c r="G591" s="43"/>
      <c r="H591" s="43"/>
      <c r="I591" s="43"/>
      <c r="J591" s="43"/>
      <c r="K591" s="43"/>
      <c r="L591" s="43"/>
      <c r="M591" s="43"/>
      <c r="N591" s="23">
        <f>F591*G591</f>
        <v>0</v>
      </c>
      <c r="O591" s="23">
        <f>F591*H591</f>
        <v>0</v>
      </c>
      <c r="P591" s="24" t="e">
        <f>(I591*F591)/N591</f>
        <v>#DIV/0!</v>
      </c>
      <c r="Q591" s="25">
        <f>F591*J591</f>
        <v>0</v>
      </c>
      <c r="R591" s="26" t="e">
        <f>(Q591*9)/N591</f>
        <v>#DIV/0!</v>
      </c>
      <c r="S591" s="25">
        <f>F591*K591</f>
        <v>0</v>
      </c>
      <c r="T591" s="23">
        <f>L591*F591</f>
        <v>0</v>
      </c>
      <c r="U591" s="23">
        <f>M591*F591</f>
        <v>0</v>
      </c>
      <c r="V591" s="27" t="e">
        <f>(U591*4)/N591</f>
        <v>#DIV/0!</v>
      </c>
      <c r="W591" s="24" t="e">
        <f>U591/E591</f>
        <v>#DIV/0!</v>
      </c>
      <c r="X591" s="16">
        <f>IF($D$3="Calories",N591,"")</f>
        <v>0</v>
      </c>
      <c r="Y591" s="16">
        <f>IF($F$3="Grams",O591,IF($F$3="% Calories",P591,""))</f>
        <v>0</v>
      </c>
      <c r="Z591" s="16" t="str">
        <f>IF($G$3="Grams",K591,"")</f>
        <v/>
      </c>
      <c r="AA591" s="16">
        <f>IF($H$3="Grams",Q591,IF($H$3="% Calories",R591,""))</f>
        <v>0</v>
      </c>
      <c r="AB591" s="16" t="str">
        <f>IF($I$3="Milligrams",T591,"")</f>
        <v/>
      </c>
      <c r="AC591" s="16">
        <f>IF($E$3="Grams",U591, IF($E$3="% Calories", V591, IF($E$3="% Weight",W591, "")))</f>
        <v>0</v>
      </c>
      <c r="AD591" s="29">
        <v>1</v>
      </c>
    </row>
    <row r="592" spans="1:30">
      <c r="A592" s="30" t="str">
        <f>IF(AND((AC592&lt;=$E$4),(AB592&lt;=$I$4),(AA592&lt;=$H$4),(Z592&lt;=$G$4),(Y592&lt;=$F$4),(X592&lt;=$D$4)),"Compliant","Non-Compliant")</f>
        <v>Compliant</v>
      </c>
      <c r="B592" s="38"/>
      <c r="C592" s="38"/>
      <c r="D592" s="39"/>
      <c r="E592" s="40"/>
      <c r="F592" s="31"/>
      <c r="G592" s="40"/>
      <c r="H592" s="40"/>
      <c r="I592" s="40"/>
      <c r="J592" s="40"/>
      <c r="K592" s="40"/>
      <c r="L592" s="40"/>
      <c r="M592" s="40"/>
      <c r="N592" s="32">
        <f>F592*G592</f>
        <v>0</v>
      </c>
      <c r="O592" s="32">
        <f>F592*H592</f>
        <v>0</v>
      </c>
      <c r="P592" s="33" t="e">
        <f>(I592*F592)/N592</f>
        <v>#DIV/0!</v>
      </c>
      <c r="Q592" s="34">
        <f>F592*J592</f>
        <v>0</v>
      </c>
      <c r="R592" s="35" t="e">
        <f>(Q592*9)/N592</f>
        <v>#DIV/0!</v>
      </c>
      <c r="S592" s="34">
        <f>F592*K592</f>
        <v>0</v>
      </c>
      <c r="T592" s="32">
        <f>L592*F592</f>
        <v>0</v>
      </c>
      <c r="U592" s="32">
        <f>M592*F592</f>
        <v>0</v>
      </c>
      <c r="V592" s="36" t="e">
        <f>(U592*4)/N592</f>
        <v>#DIV/0!</v>
      </c>
      <c r="W592" s="33" t="e">
        <f>U592/E592</f>
        <v>#DIV/0!</v>
      </c>
      <c r="X592" s="16">
        <f>IF($D$3="Calories",N592,"")</f>
        <v>0</v>
      </c>
      <c r="Y592" s="16">
        <f>IF($F$3="Grams",O592,IF($F$3="% Calories",P592,""))</f>
        <v>0</v>
      </c>
      <c r="Z592" s="16" t="str">
        <f>IF($G$3="Grams",K592,"")</f>
        <v/>
      </c>
      <c r="AA592" s="16">
        <f>IF($H$3="Grams",Q592,IF($H$3="% Calories",R592,""))</f>
        <v>0</v>
      </c>
      <c r="AB592" s="16" t="str">
        <f>IF($I$3="Milligrams",T592,"")</f>
        <v/>
      </c>
      <c r="AC592" s="16">
        <f>IF($E$3="Grams",U592, IF($E$3="% Calories", V592, IF($E$3="% Weight",W592, "")))</f>
        <v>0</v>
      </c>
      <c r="AD592" s="29">
        <v>1</v>
      </c>
    </row>
    <row r="593" spans="1:30">
      <c r="A593" s="21" t="str">
        <f>IF(AND((AC593&lt;=$E$4),(AB593&lt;=$I$4),(AA593&lt;=$H$4),(Z593&lt;=$G$4),(Y593&lt;=$F$4),(X593&lt;=$D$4)),"Compliant","Non-Compliant")</f>
        <v>Compliant</v>
      </c>
      <c r="B593" s="41"/>
      <c r="C593" s="41"/>
      <c r="D593" s="42"/>
      <c r="E593" s="43"/>
      <c r="F593" s="22"/>
      <c r="G593" s="43"/>
      <c r="H593" s="43"/>
      <c r="I593" s="43"/>
      <c r="J593" s="43"/>
      <c r="K593" s="43"/>
      <c r="L593" s="43"/>
      <c r="M593" s="43"/>
      <c r="N593" s="23">
        <f>F593*G593</f>
        <v>0</v>
      </c>
      <c r="O593" s="23">
        <f>F593*H593</f>
        <v>0</v>
      </c>
      <c r="P593" s="24" t="e">
        <f>(I593*F593)/N593</f>
        <v>#DIV/0!</v>
      </c>
      <c r="Q593" s="25">
        <f>F593*J593</f>
        <v>0</v>
      </c>
      <c r="R593" s="26" t="e">
        <f>(Q593*9)/N593</f>
        <v>#DIV/0!</v>
      </c>
      <c r="S593" s="25">
        <f>F593*K593</f>
        <v>0</v>
      </c>
      <c r="T593" s="23">
        <f>L593*F593</f>
        <v>0</v>
      </c>
      <c r="U593" s="23">
        <f>M593*F593</f>
        <v>0</v>
      </c>
      <c r="V593" s="27" t="e">
        <f>(U593*4)/N593</f>
        <v>#DIV/0!</v>
      </c>
      <c r="W593" s="24" t="e">
        <f>U593/E593</f>
        <v>#DIV/0!</v>
      </c>
      <c r="X593" s="16">
        <f>IF($D$3="Calories",N593,"")</f>
        <v>0</v>
      </c>
      <c r="Y593" s="16">
        <f>IF($F$3="Grams",O593,IF($F$3="% Calories",P593,""))</f>
        <v>0</v>
      </c>
      <c r="Z593" s="16" t="str">
        <f>IF($G$3="Grams",K593,"")</f>
        <v/>
      </c>
      <c r="AA593" s="16">
        <f>IF($H$3="Grams",Q593,IF($H$3="% Calories",R593,""))</f>
        <v>0</v>
      </c>
      <c r="AB593" s="16" t="str">
        <f>IF($I$3="Milligrams",T593,"")</f>
        <v/>
      </c>
      <c r="AC593" s="16">
        <f>IF($E$3="Grams",U593, IF($E$3="% Calories", V593, IF($E$3="% Weight",W593, "")))</f>
        <v>0</v>
      </c>
      <c r="AD593" s="29">
        <v>1</v>
      </c>
    </row>
    <row r="594" spans="1:30">
      <c r="A594" s="30" t="str">
        <f>IF(AND((AC594&lt;=$E$4),(AB594&lt;=$I$4),(AA594&lt;=$H$4),(Z594&lt;=$G$4),(Y594&lt;=$F$4),(X594&lt;=$D$4)),"Compliant","Non-Compliant")</f>
        <v>Compliant</v>
      </c>
      <c r="B594" s="38"/>
      <c r="C594" s="38"/>
      <c r="D594" s="39"/>
      <c r="E594" s="40"/>
      <c r="F594" s="31"/>
      <c r="G594" s="40"/>
      <c r="H594" s="40"/>
      <c r="I594" s="40"/>
      <c r="J594" s="40"/>
      <c r="K594" s="40"/>
      <c r="L594" s="40"/>
      <c r="M594" s="40"/>
      <c r="N594" s="32">
        <f>F594*G594</f>
        <v>0</v>
      </c>
      <c r="O594" s="32">
        <f>F594*H594</f>
        <v>0</v>
      </c>
      <c r="P594" s="33" t="e">
        <f>(I594*F594)/N594</f>
        <v>#DIV/0!</v>
      </c>
      <c r="Q594" s="34">
        <f>F594*J594</f>
        <v>0</v>
      </c>
      <c r="R594" s="35" t="e">
        <f>(Q594*9)/N594</f>
        <v>#DIV/0!</v>
      </c>
      <c r="S594" s="34">
        <f>F594*K594</f>
        <v>0</v>
      </c>
      <c r="T594" s="32">
        <f>L594*F594</f>
        <v>0</v>
      </c>
      <c r="U594" s="32">
        <f>M594*F594</f>
        <v>0</v>
      </c>
      <c r="V594" s="36" t="e">
        <f>(U594*4)/N594</f>
        <v>#DIV/0!</v>
      </c>
      <c r="W594" s="33" t="e">
        <f>U594/E594</f>
        <v>#DIV/0!</v>
      </c>
      <c r="X594" s="16">
        <f>IF($D$3="Calories",N594,"")</f>
        <v>0</v>
      </c>
      <c r="Y594" s="16">
        <f>IF($F$3="Grams",O594,IF($F$3="% Calories",P594,""))</f>
        <v>0</v>
      </c>
      <c r="Z594" s="16" t="str">
        <f>IF($G$3="Grams",K594,"")</f>
        <v/>
      </c>
      <c r="AA594" s="16">
        <f>IF($H$3="Grams",Q594,IF($H$3="% Calories",R594,""))</f>
        <v>0</v>
      </c>
      <c r="AB594" s="16" t="str">
        <f>IF($I$3="Milligrams",T594,"")</f>
        <v/>
      </c>
      <c r="AC594" s="16">
        <f>IF($E$3="Grams",U594, IF($E$3="% Calories", V594, IF($E$3="% Weight",W594, "")))</f>
        <v>0</v>
      </c>
      <c r="AD594" s="29">
        <v>1</v>
      </c>
    </row>
    <row r="595" spans="1:30">
      <c r="A595" s="21" t="str">
        <f>IF(AND((AC595&lt;=$E$4),(AB595&lt;=$I$4),(AA595&lt;=$H$4),(Z595&lt;=$G$4),(Y595&lt;=$F$4),(X595&lt;=$D$4)),"Compliant","Non-Compliant")</f>
        <v>Compliant</v>
      </c>
      <c r="B595" s="41"/>
      <c r="C595" s="41"/>
      <c r="D595" s="42"/>
      <c r="E595" s="43"/>
      <c r="F595" s="22"/>
      <c r="G595" s="43"/>
      <c r="H595" s="43"/>
      <c r="I595" s="43"/>
      <c r="J595" s="43"/>
      <c r="K595" s="43"/>
      <c r="L595" s="43"/>
      <c r="M595" s="43"/>
      <c r="N595" s="23">
        <f>F595*G595</f>
        <v>0</v>
      </c>
      <c r="O595" s="23">
        <f>F595*H595</f>
        <v>0</v>
      </c>
      <c r="P595" s="24" t="e">
        <f>(I595*F595)/N595</f>
        <v>#DIV/0!</v>
      </c>
      <c r="Q595" s="25">
        <f>F595*J595</f>
        <v>0</v>
      </c>
      <c r="R595" s="26" t="e">
        <f>(Q595*9)/N595</f>
        <v>#DIV/0!</v>
      </c>
      <c r="S595" s="25">
        <f>F595*K595</f>
        <v>0</v>
      </c>
      <c r="T595" s="23">
        <f>L595*F595</f>
        <v>0</v>
      </c>
      <c r="U595" s="23">
        <f>M595*F595</f>
        <v>0</v>
      </c>
      <c r="V595" s="27" t="e">
        <f>(U595*4)/N595</f>
        <v>#DIV/0!</v>
      </c>
      <c r="W595" s="24" t="e">
        <f>U595/E595</f>
        <v>#DIV/0!</v>
      </c>
      <c r="X595" s="16">
        <f>IF($D$3="Calories",N595,"")</f>
        <v>0</v>
      </c>
      <c r="Y595" s="16">
        <f>IF($F$3="Grams",O595,IF($F$3="% Calories",P595,""))</f>
        <v>0</v>
      </c>
      <c r="Z595" s="16" t="str">
        <f>IF($G$3="Grams",K595,"")</f>
        <v/>
      </c>
      <c r="AA595" s="16">
        <f>IF($H$3="Grams",Q595,IF($H$3="% Calories",R595,""))</f>
        <v>0</v>
      </c>
      <c r="AB595" s="16" t="str">
        <f>IF($I$3="Milligrams",T595,"")</f>
        <v/>
      </c>
      <c r="AC595" s="16">
        <f>IF($E$3="Grams",U595, IF($E$3="% Calories", V595, IF($E$3="% Weight",W595, "")))</f>
        <v>0</v>
      </c>
      <c r="AD595" s="29">
        <v>1</v>
      </c>
    </row>
    <row r="596" spans="1:30">
      <c r="A596" s="30" t="str">
        <f>IF(AND((AC596&lt;=$E$4),(AB596&lt;=$I$4),(AA596&lt;=$H$4),(Z596&lt;=$G$4),(Y596&lt;=$F$4),(X596&lt;=$D$4)),"Compliant","Non-Compliant")</f>
        <v>Compliant</v>
      </c>
      <c r="B596" s="38"/>
      <c r="C596" s="38"/>
      <c r="D596" s="39"/>
      <c r="E596" s="40"/>
      <c r="F596" s="31"/>
      <c r="G596" s="40"/>
      <c r="H596" s="40"/>
      <c r="I596" s="40"/>
      <c r="J596" s="40"/>
      <c r="K596" s="40"/>
      <c r="L596" s="40"/>
      <c r="M596" s="40"/>
      <c r="N596" s="32">
        <f>F596*G596</f>
        <v>0</v>
      </c>
      <c r="O596" s="32">
        <f>F596*H596</f>
        <v>0</v>
      </c>
      <c r="P596" s="33" t="e">
        <f>(I596*F596)/N596</f>
        <v>#DIV/0!</v>
      </c>
      <c r="Q596" s="34">
        <f>F596*J596</f>
        <v>0</v>
      </c>
      <c r="R596" s="35" t="e">
        <f>(Q596*9)/N596</f>
        <v>#DIV/0!</v>
      </c>
      <c r="S596" s="34">
        <f>F596*K596</f>
        <v>0</v>
      </c>
      <c r="T596" s="32">
        <f>L596*F596</f>
        <v>0</v>
      </c>
      <c r="U596" s="32">
        <f>M596*F596</f>
        <v>0</v>
      </c>
      <c r="V596" s="36" t="e">
        <f>(U596*4)/N596</f>
        <v>#DIV/0!</v>
      </c>
      <c r="W596" s="33" t="e">
        <f>U596/E596</f>
        <v>#DIV/0!</v>
      </c>
      <c r="X596" s="16">
        <f>IF($D$3="Calories",N596,"")</f>
        <v>0</v>
      </c>
      <c r="Y596" s="16">
        <f>IF($F$3="Grams",O596,IF($F$3="% Calories",P596,""))</f>
        <v>0</v>
      </c>
      <c r="Z596" s="16" t="str">
        <f>IF($G$3="Grams",K596,"")</f>
        <v/>
      </c>
      <c r="AA596" s="16">
        <f>IF($H$3="Grams",Q596,IF($H$3="% Calories",R596,""))</f>
        <v>0</v>
      </c>
      <c r="AB596" s="16" t="str">
        <f>IF($I$3="Milligrams",T596,"")</f>
        <v/>
      </c>
      <c r="AC596" s="16">
        <f>IF($E$3="Grams",U596, IF($E$3="% Calories", V596, IF($E$3="% Weight",W596, "")))</f>
        <v>0</v>
      </c>
      <c r="AD596" s="29">
        <v>1</v>
      </c>
    </row>
    <row r="597" spans="1:30">
      <c r="A597" s="21" t="str">
        <f>IF(AND((AC597&lt;=$E$4),(AB597&lt;=$I$4),(AA597&lt;=$H$4),(Z597&lt;=$G$4),(Y597&lt;=$F$4),(X597&lt;=$D$4)),"Compliant","Non-Compliant")</f>
        <v>Compliant</v>
      </c>
      <c r="B597" s="41"/>
      <c r="C597" s="41"/>
      <c r="D597" s="42"/>
      <c r="E597" s="43"/>
      <c r="F597" s="22"/>
      <c r="G597" s="43"/>
      <c r="H597" s="43"/>
      <c r="I597" s="43"/>
      <c r="J597" s="43"/>
      <c r="K597" s="43"/>
      <c r="L597" s="43"/>
      <c r="M597" s="43"/>
      <c r="N597" s="23">
        <f>F597*G597</f>
        <v>0</v>
      </c>
      <c r="O597" s="23">
        <f>F597*H597</f>
        <v>0</v>
      </c>
      <c r="P597" s="24" t="e">
        <f>(I597*F597)/N597</f>
        <v>#DIV/0!</v>
      </c>
      <c r="Q597" s="25">
        <f>F597*J597</f>
        <v>0</v>
      </c>
      <c r="R597" s="26" t="e">
        <f>(Q597*9)/N597</f>
        <v>#DIV/0!</v>
      </c>
      <c r="S597" s="25">
        <f>F597*K597</f>
        <v>0</v>
      </c>
      <c r="T597" s="23">
        <f>L597*F597</f>
        <v>0</v>
      </c>
      <c r="U597" s="23">
        <f>M597*F597</f>
        <v>0</v>
      </c>
      <c r="V597" s="27" t="e">
        <f>(U597*4)/N597</f>
        <v>#DIV/0!</v>
      </c>
      <c r="W597" s="24" t="e">
        <f>U597/E597</f>
        <v>#DIV/0!</v>
      </c>
      <c r="X597" s="16">
        <f>IF($D$3="Calories",N597,"")</f>
        <v>0</v>
      </c>
      <c r="Y597" s="16">
        <f>IF($F$3="Grams",O597,IF($F$3="% Calories",P597,""))</f>
        <v>0</v>
      </c>
      <c r="Z597" s="16" t="str">
        <f>IF($G$3="Grams",K597,"")</f>
        <v/>
      </c>
      <c r="AA597" s="16">
        <f>IF($H$3="Grams",Q597,IF($H$3="% Calories",R597,""))</f>
        <v>0</v>
      </c>
      <c r="AB597" s="16" t="str">
        <f>IF($I$3="Milligrams",T597,"")</f>
        <v/>
      </c>
      <c r="AC597" s="16">
        <f>IF($E$3="Grams",U597, IF($E$3="% Calories", V597, IF($E$3="% Weight",W597, "")))</f>
        <v>0</v>
      </c>
      <c r="AD597" s="29">
        <v>1</v>
      </c>
    </row>
    <row r="598" spans="1:30">
      <c r="A598" s="30" t="str">
        <f>IF(AND((AC598&lt;=$E$4),(AB598&lt;=$I$4),(AA598&lt;=$H$4),(Z598&lt;=$G$4),(Y598&lt;=$F$4),(X598&lt;=$D$4)),"Compliant","Non-Compliant")</f>
        <v>Compliant</v>
      </c>
      <c r="B598" s="38"/>
      <c r="C598" s="38"/>
      <c r="D598" s="39"/>
      <c r="E598" s="40"/>
      <c r="F598" s="31"/>
      <c r="G598" s="40"/>
      <c r="H598" s="40"/>
      <c r="I598" s="40"/>
      <c r="J598" s="40"/>
      <c r="K598" s="40"/>
      <c r="L598" s="40"/>
      <c r="M598" s="40"/>
      <c r="N598" s="32">
        <f>F598*G598</f>
        <v>0</v>
      </c>
      <c r="O598" s="32">
        <f>F598*H598</f>
        <v>0</v>
      </c>
      <c r="P598" s="33" t="e">
        <f>(I598*F598)/N598</f>
        <v>#DIV/0!</v>
      </c>
      <c r="Q598" s="34">
        <f>F598*J598</f>
        <v>0</v>
      </c>
      <c r="R598" s="35" t="e">
        <f>(Q598*9)/N598</f>
        <v>#DIV/0!</v>
      </c>
      <c r="S598" s="34">
        <f>F598*K598</f>
        <v>0</v>
      </c>
      <c r="T598" s="32">
        <f>L598*F598</f>
        <v>0</v>
      </c>
      <c r="U598" s="32">
        <f>M598*F598</f>
        <v>0</v>
      </c>
      <c r="V598" s="36" t="e">
        <f>(U598*4)/N598</f>
        <v>#DIV/0!</v>
      </c>
      <c r="W598" s="33" t="e">
        <f>U598/E598</f>
        <v>#DIV/0!</v>
      </c>
      <c r="X598" s="16">
        <f>IF($D$3="Calories",N598,"")</f>
        <v>0</v>
      </c>
      <c r="Y598" s="16">
        <f>IF($F$3="Grams",O598,IF($F$3="% Calories",P598,""))</f>
        <v>0</v>
      </c>
      <c r="Z598" s="16" t="str">
        <f>IF($G$3="Grams",K598,"")</f>
        <v/>
      </c>
      <c r="AA598" s="16">
        <f>IF($H$3="Grams",Q598,IF($H$3="% Calories",R598,""))</f>
        <v>0</v>
      </c>
      <c r="AB598" s="16" t="str">
        <f>IF($I$3="Milligrams",T598,"")</f>
        <v/>
      </c>
      <c r="AC598" s="16">
        <f>IF($E$3="Grams",U598, IF($E$3="% Calories", V598, IF($E$3="% Weight",W598, "")))</f>
        <v>0</v>
      </c>
      <c r="AD598" s="29">
        <v>1</v>
      </c>
    </row>
    <row r="599" spans="1:30">
      <c r="A599" s="21" t="str">
        <f>IF(AND((AC599&lt;=$E$4),(AB599&lt;=$I$4),(AA599&lt;=$H$4),(Z599&lt;=$G$4),(Y599&lt;=$F$4),(X599&lt;=$D$4)),"Compliant","Non-Compliant")</f>
        <v>Compliant</v>
      </c>
      <c r="B599" s="41"/>
      <c r="C599" s="41"/>
      <c r="D599" s="42"/>
      <c r="E599" s="43"/>
      <c r="F599" s="22"/>
      <c r="G599" s="43"/>
      <c r="H599" s="43"/>
      <c r="I599" s="43"/>
      <c r="J599" s="43"/>
      <c r="K599" s="43"/>
      <c r="L599" s="43"/>
      <c r="M599" s="43"/>
      <c r="N599" s="23">
        <f>F599*G599</f>
        <v>0</v>
      </c>
      <c r="O599" s="23">
        <f>F599*H599</f>
        <v>0</v>
      </c>
      <c r="P599" s="24" t="e">
        <f>(I599*F599)/N599</f>
        <v>#DIV/0!</v>
      </c>
      <c r="Q599" s="25">
        <f>F599*J599</f>
        <v>0</v>
      </c>
      <c r="R599" s="26" t="e">
        <f>(Q599*9)/N599</f>
        <v>#DIV/0!</v>
      </c>
      <c r="S599" s="25">
        <f>F599*K599</f>
        <v>0</v>
      </c>
      <c r="T599" s="23">
        <f>L599*F599</f>
        <v>0</v>
      </c>
      <c r="U599" s="23">
        <f>M599*F599</f>
        <v>0</v>
      </c>
      <c r="V599" s="27" t="e">
        <f>(U599*4)/N599</f>
        <v>#DIV/0!</v>
      </c>
      <c r="W599" s="24" t="e">
        <f>U599/E599</f>
        <v>#DIV/0!</v>
      </c>
      <c r="X599" s="16">
        <f>IF($D$3="Calories",N599,"")</f>
        <v>0</v>
      </c>
      <c r="Y599" s="16">
        <f>IF($F$3="Grams",O599,IF($F$3="% Calories",P599,""))</f>
        <v>0</v>
      </c>
      <c r="Z599" s="16" t="str">
        <f>IF($G$3="Grams",K599,"")</f>
        <v/>
      </c>
      <c r="AA599" s="16">
        <f>IF($H$3="Grams",Q599,IF($H$3="% Calories",R599,""))</f>
        <v>0</v>
      </c>
      <c r="AB599" s="16" t="str">
        <f>IF($I$3="Milligrams",T599,"")</f>
        <v/>
      </c>
      <c r="AC599" s="16">
        <f>IF($E$3="Grams",U599, IF($E$3="% Calories", V599, IF($E$3="% Weight",W599, "")))</f>
        <v>0</v>
      </c>
      <c r="AD599" s="29">
        <v>1</v>
      </c>
    </row>
    <row r="600" spans="1:30">
      <c r="A600" s="30" t="str">
        <f>IF(AND((AC600&lt;=$E$4),(AB600&lt;=$I$4),(AA600&lt;=$H$4),(Z600&lt;=$G$4),(Y600&lt;=$F$4),(X600&lt;=$D$4)),"Compliant","Non-Compliant")</f>
        <v>Compliant</v>
      </c>
      <c r="B600" s="38"/>
      <c r="C600" s="38"/>
      <c r="D600" s="39"/>
      <c r="E600" s="40"/>
      <c r="F600" s="31"/>
      <c r="G600" s="40"/>
      <c r="H600" s="40"/>
      <c r="I600" s="40"/>
      <c r="J600" s="40"/>
      <c r="K600" s="40"/>
      <c r="L600" s="40"/>
      <c r="M600" s="40"/>
      <c r="N600" s="32">
        <f>F600*G600</f>
        <v>0</v>
      </c>
      <c r="O600" s="32">
        <f>F600*H600</f>
        <v>0</v>
      </c>
      <c r="P600" s="33" t="e">
        <f>(I600*F600)/N600</f>
        <v>#DIV/0!</v>
      </c>
      <c r="Q600" s="34">
        <f>F600*J600</f>
        <v>0</v>
      </c>
      <c r="R600" s="35" t="e">
        <f>(Q600*9)/N600</f>
        <v>#DIV/0!</v>
      </c>
      <c r="S600" s="34">
        <f>F600*K600</f>
        <v>0</v>
      </c>
      <c r="T600" s="32">
        <f>L600*F600</f>
        <v>0</v>
      </c>
      <c r="U600" s="32">
        <f>M600*F600</f>
        <v>0</v>
      </c>
      <c r="V600" s="36" t="e">
        <f>(U600*4)/N600</f>
        <v>#DIV/0!</v>
      </c>
      <c r="W600" s="33" t="e">
        <f>U600/E600</f>
        <v>#DIV/0!</v>
      </c>
      <c r="X600" s="16">
        <f>IF($D$3="Calories",N600,"")</f>
        <v>0</v>
      </c>
      <c r="Y600" s="16">
        <f>IF($F$3="Grams",O600,IF($F$3="% Calories",P600,""))</f>
        <v>0</v>
      </c>
      <c r="Z600" s="16" t="str">
        <f>IF($G$3="Grams",K600,"")</f>
        <v/>
      </c>
      <c r="AA600" s="16">
        <f>IF($H$3="Grams",Q600,IF($H$3="% Calories",R600,""))</f>
        <v>0</v>
      </c>
      <c r="AB600" s="16" t="str">
        <f>IF($I$3="Milligrams",T600,"")</f>
        <v/>
      </c>
      <c r="AC600" s="16">
        <f>IF($E$3="Grams",U600, IF($E$3="% Calories", V600, IF($E$3="% Weight",W600, "")))</f>
        <v>0</v>
      </c>
      <c r="AD600" s="29">
        <v>1</v>
      </c>
    </row>
    <row r="601" spans="1:30">
      <c r="A601" s="21" t="str">
        <f>IF(AND((AC601&lt;=$E$4),(AB601&lt;=$I$4),(AA601&lt;=$H$4),(Z601&lt;=$G$4),(Y601&lt;=$F$4),(X601&lt;=$D$4)),"Compliant","Non-Compliant")</f>
        <v>Compliant</v>
      </c>
      <c r="B601" s="41"/>
      <c r="C601" s="41"/>
      <c r="D601" s="42"/>
      <c r="E601" s="43"/>
      <c r="F601" s="22"/>
      <c r="G601" s="43"/>
      <c r="H601" s="43"/>
      <c r="I601" s="43"/>
      <c r="J601" s="43"/>
      <c r="K601" s="43"/>
      <c r="L601" s="43"/>
      <c r="M601" s="43"/>
      <c r="N601" s="23">
        <f>F601*G601</f>
        <v>0</v>
      </c>
      <c r="O601" s="23">
        <f>F601*H601</f>
        <v>0</v>
      </c>
      <c r="P601" s="24" t="e">
        <f>(I601*F601)/N601</f>
        <v>#DIV/0!</v>
      </c>
      <c r="Q601" s="25">
        <f>F601*J601</f>
        <v>0</v>
      </c>
      <c r="R601" s="26" t="e">
        <f>(Q601*9)/N601</f>
        <v>#DIV/0!</v>
      </c>
      <c r="S601" s="25">
        <f>F601*K601</f>
        <v>0</v>
      </c>
      <c r="T601" s="23">
        <f>L601*F601</f>
        <v>0</v>
      </c>
      <c r="U601" s="23">
        <f>M601*F601</f>
        <v>0</v>
      </c>
      <c r="V601" s="27" t="e">
        <f>(U601*4)/N601</f>
        <v>#DIV/0!</v>
      </c>
      <c r="W601" s="24" t="e">
        <f>U601/E601</f>
        <v>#DIV/0!</v>
      </c>
      <c r="X601" s="16">
        <f>IF($D$3="Calories",N601,"")</f>
        <v>0</v>
      </c>
      <c r="Y601" s="16">
        <f>IF($F$3="Grams",O601,IF($F$3="% Calories",P601,""))</f>
        <v>0</v>
      </c>
      <c r="Z601" s="16" t="str">
        <f>IF($G$3="Grams",K601,"")</f>
        <v/>
      </c>
      <c r="AA601" s="16">
        <f>IF($H$3="Grams",Q601,IF($H$3="% Calories",R601,""))</f>
        <v>0</v>
      </c>
      <c r="AB601" s="16" t="str">
        <f>IF($I$3="Milligrams",T601,"")</f>
        <v/>
      </c>
      <c r="AC601" s="16">
        <f>IF($E$3="Grams",U601, IF($E$3="% Calories", V601, IF($E$3="% Weight",W601, "")))</f>
        <v>0</v>
      </c>
      <c r="AD601" s="29">
        <v>1</v>
      </c>
    </row>
    <row r="602" spans="1:30">
      <c r="A602" s="30" t="str">
        <f>IF(AND((AC602&lt;=$E$4),(AB602&lt;=$I$4),(AA602&lt;=$H$4),(Z602&lt;=$G$4),(Y602&lt;=$F$4),(X602&lt;=$D$4)),"Compliant","Non-Compliant")</f>
        <v>Compliant</v>
      </c>
      <c r="B602" s="38"/>
      <c r="C602" s="38"/>
      <c r="D602" s="39"/>
      <c r="E602" s="40"/>
      <c r="F602" s="31"/>
      <c r="G602" s="40"/>
      <c r="H602" s="40"/>
      <c r="I602" s="40"/>
      <c r="J602" s="40"/>
      <c r="K602" s="40"/>
      <c r="L602" s="40"/>
      <c r="M602" s="40"/>
      <c r="N602" s="32">
        <f>F602*G602</f>
        <v>0</v>
      </c>
      <c r="O602" s="32">
        <f>F602*H602</f>
        <v>0</v>
      </c>
      <c r="P602" s="33" t="e">
        <f>(I602*F602)/N602</f>
        <v>#DIV/0!</v>
      </c>
      <c r="Q602" s="34">
        <f>F602*J602</f>
        <v>0</v>
      </c>
      <c r="R602" s="35" t="e">
        <f>(Q602*9)/N602</f>
        <v>#DIV/0!</v>
      </c>
      <c r="S602" s="34">
        <f>F602*K602</f>
        <v>0</v>
      </c>
      <c r="T602" s="32">
        <f>L602*F602</f>
        <v>0</v>
      </c>
      <c r="U602" s="32">
        <f>M602*F602</f>
        <v>0</v>
      </c>
      <c r="V602" s="36" t="e">
        <f>(U602*4)/N602</f>
        <v>#DIV/0!</v>
      </c>
      <c r="W602" s="33" t="e">
        <f>U602/E602</f>
        <v>#DIV/0!</v>
      </c>
      <c r="X602" s="16">
        <f>IF($D$3="Calories",N602,"")</f>
        <v>0</v>
      </c>
      <c r="Y602" s="16">
        <f>IF($F$3="Grams",O602,IF($F$3="% Calories",P602,""))</f>
        <v>0</v>
      </c>
      <c r="Z602" s="16" t="str">
        <f>IF($G$3="Grams",K602,"")</f>
        <v/>
      </c>
      <c r="AA602" s="16">
        <f>IF($H$3="Grams",Q602,IF($H$3="% Calories",R602,""))</f>
        <v>0</v>
      </c>
      <c r="AB602" s="16" t="str">
        <f>IF($I$3="Milligrams",T602,"")</f>
        <v/>
      </c>
      <c r="AC602" s="16">
        <f>IF($E$3="Grams",U602, IF($E$3="% Calories", V602, IF($E$3="% Weight",W602, "")))</f>
        <v>0</v>
      </c>
      <c r="AD602" s="29">
        <v>1</v>
      </c>
    </row>
    <row r="603" spans="1:30">
      <c r="A603" s="21" t="str">
        <f>IF(AND((AC603&lt;=$E$4),(AB603&lt;=$I$4),(AA603&lt;=$H$4),(Z603&lt;=$G$4),(Y603&lt;=$F$4),(X603&lt;=$D$4)),"Compliant","Non-Compliant")</f>
        <v>Compliant</v>
      </c>
      <c r="B603" s="41"/>
      <c r="C603" s="41"/>
      <c r="D603" s="42"/>
      <c r="E603" s="43"/>
      <c r="F603" s="22"/>
      <c r="G603" s="43"/>
      <c r="H603" s="43"/>
      <c r="I603" s="43"/>
      <c r="J603" s="43"/>
      <c r="K603" s="43"/>
      <c r="L603" s="43"/>
      <c r="M603" s="43"/>
      <c r="N603" s="23">
        <f>F603*G603</f>
        <v>0</v>
      </c>
      <c r="O603" s="23">
        <f>F603*H603</f>
        <v>0</v>
      </c>
      <c r="P603" s="24" t="e">
        <f>(I603*F603)/N603</f>
        <v>#DIV/0!</v>
      </c>
      <c r="Q603" s="25">
        <f>F603*J603</f>
        <v>0</v>
      </c>
      <c r="R603" s="26" t="e">
        <f>(Q603*9)/N603</f>
        <v>#DIV/0!</v>
      </c>
      <c r="S603" s="25">
        <f>F603*K603</f>
        <v>0</v>
      </c>
      <c r="T603" s="23">
        <f>L603*F603</f>
        <v>0</v>
      </c>
      <c r="U603" s="23">
        <f>M603*F603</f>
        <v>0</v>
      </c>
      <c r="V603" s="27" t="e">
        <f>(U603*4)/N603</f>
        <v>#DIV/0!</v>
      </c>
      <c r="W603" s="24" t="e">
        <f>U603/E603</f>
        <v>#DIV/0!</v>
      </c>
      <c r="X603" s="16">
        <f>IF($D$3="Calories",N603,"")</f>
        <v>0</v>
      </c>
      <c r="Y603" s="16">
        <f>IF($F$3="Grams",O603,IF($F$3="% Calories",P603,""))</f>
        <v>0</v>
      </c>
      <c r="Z603" s="16" t="str">
        <f>IF($G$3="Grams",K603,"")</f>
        <v/>
      </c>
      <c r="AA603" s="16">
        <f>IF($H$3="Grams",Q603,IF($H$3="% Calories",R603,""))</f>
        <v>0</v>
      </c>
      <c r="AB603" s="16" t="str">
        <f>IF($I$3="Milligrams",T603,"")</f>
        <v/>
      </c>
      <c r="AC603" s="16">
        <f>IF($E$3="Grams",U603, IF($E$3="% Calories", V603, IF($E$3="% Weight",W603, "")))</f>
        <v>0</v>
      </c>
      <c r="AD603" s="29">
        <v>1</v>
      </c>
    </row>
    <row r="604" spans="1:30">
      <c r="A604" s="30" t="str">
        <f>IF(AND((AC604&lt;=$E$4),(AB604&lt;=$I$4),(AA604&lt;=$H$4),(Z604&lt;=$G$4),(Y604&lt;=$F$4),(X604&lt;=$D$4)),"Compliant","Non-Compliant")</f>
        <v>Compliant</v>
      </c>
      <c r="B604" s="38"/>
      <c r="C604" s="38"/>
      <c r="D604" s="39"/>
      <c r="E604" s="40"/>
      <c r="F604" s="31"/>
      <c r="G604" s="40"/>
      <c r="H604" s="40"/>
      <c r="I604" s="40"/>
      <c r="J604" s="40"/>
      <c r="K604" s="40"/>
      <c r="L604" s="40"/>
      <c r="M604" s="40"/>
      <c r="N604" s="32">
        <f>F604*G604</f>
        <v>0</v>
      </c>
      <c r="O604" s="32">
        <f>F604*H604</f>
        <v>0</v>
      </c>
      <c r="P604" s="33" t="e">
        <f>(I604*F604)/N604</f>
        <v>#DIV/0!</v>
      </c>
      <c r="Q604" s="34">
        <f>F604*J604</f>
        <v>0</v>
      </c>
      <c r="R604" s="35" t="e">
        <f>(Q604*9)/N604</f>
        <v>#DIV/0!</v>
      </c>
      <c r="S604" s="34">
        <f>F604*K604</f>
        <v>0</v>
      </c>
      <c r="T604" s="32">
        <f>L604*F604</f>
        <v>0</v>
      </c>
      <c r="U604" s="32">
        <f>M604*F604</f>
        <v>0</v>
      </c>
      <c r="V604" s="36" t="e">
        <f>(U604*4)/N604</f>
        <v>#DIV/0!</v>
      </c>
      <c r="W604" s="33" t="e">
        <f>U604/E604</f>
        <v>#DIV/0!</v>
      </c>
      <c r="X604" s="16">
        <f>IF($D$3="Calories",N604,"")</f>
        <v>0</v>
      </c>
      <c r="Y604" s="16">
        <f>IF($F$3="Grams",O604,IF($F$3="% Calories",P604,""))</f>
        <v>0</v>
      </c>
      <c r="Z604" s="16" t="str">
        <f>IF($G$3="Grams",K604,"")</f>
        <v/>
      </c>
      <c r="AA604" s="16">
        <f>IF($H$3="Grams",Q604,IF($H$3="% Calories",R604,""))</f>
        <v>0</v>
      </c>
      <c r="AB604" s="16" t="str">
        <f>IF($I$3="Milligrams",T604,"")</f>
        <v/>
      </c>
      <c r="AC604" s="16">
        <f>IF($E$3="Grams",U604, IF($E$3="% Calories", V604, IF($E$3="% Weight",W604, "")))</f>
        <v>0</v>
      </c>
      <c r="AD604" s="29">
        <v>1</v>
      </c>
    </row>
    <row r="605" spans="1:30">
      <c r="A605" s="21" t="str">
        <f>IF(AND((AC605&lt;=$E$4),(AB605&lt;=$I$4),(AA605&lt;=$H$4),(Z605&lt;=$G$4),(Y605&lt;=$F$4),(X605&lt;=$D$4)),"Compliant","Non-Compliant")</f>
        <v>Compliant</v>
      </c>
      <c r="B605" s="41"/>
      <c r="C605" s="41"/>
      <c r="D605" s="42"/>
      <c r="E605" s="43"/>
      <c r="F605" s="22"/>
      <c r="G605" s="43"/>
      <c r="H605" s="43"/>
      <c r="I605" s="43"/>
      <c r="J605" s="43"/>
      <c r="K605" s="43"/>
      <c r="L605" s="43"/>
      <c r="M605" s="43"/>
      <c r="N605" s="23">
        <f>F605*G605</f>
        <v>0</v>
      </c>
      <c r="O605" s="23">
        <f>F605*H605</f>
        <v>0</v>
      </c>
      <c r="P605" s="24" t="e">
        <f>(I605*F605)/N605</f>
        <v>#DIV/0!</v>
      </c>
      <c r="Q605" s="25">
        <f>F605*J605</f>
        <v>0</v>
      </c>
      <c r="R605" s="26" t="e">
        <f>(Q605*9)/N605</f>
        <v>#DIV/0!</v>
      </c>
      <c r="S605" s="25">
        <f>F605*K605</f>
        <v>0</v>
      </c>
      <c r="T605" s="23">
        <f>L605*F605</f>
        <v>0</v>
      </c>
      <c r="U605" s="23">
        <f>M605*F605</f>
        <v>0</v>
      </c>
      <c r="V605" s="27" t="e">
        <f>(U605*4)/N605</f>
        <v>#DIV/0!</v>
      </c>
      <c r="W605" s="24" t="e">
        <f>U605/E605</f>
        <v>#DIV/0!</v>
      </c>
      <c r="X605" s="16">
        <f>IF($D$3="Calories",N605,"")</f>
        <v>0</v>
      </c>
      <c r="Y605" s="16">
        <f>IF($F$3="Grams",O605,IF($F$3="% Calories",P605,""))</f>
        <v>0</v>
      </c>
      <c r="Z605" s="16" t="str">
        <f>IF($G$3="Grams",K605,"")</f>
        <v/>
      </c>
      <c r="AA605" s="16">
        <f>IF($H$3="Grams",Q605,IF($H$3="% Calories",R605,""))</f>
        <v>0</v>
      </c>
      <c r="AB605" s="16" t="str">
        <f>IF($I$3="Milligrams",T605,"")</f>
        <v/>
      </c>
      <c r="AC605" s="16">
        <f>IF($E$3="Grams",U605, IF($E$3="% Calories", V605, IF($E$3="% Weight",W605, "")))</f>
        <v>0</v>
      </c>
      <c r="AD605" s="29">
        <v>1</v>
      </c>
    </row>
    <row r="606" spans="1:30">
      <c r="A606" s="30" t="str">
        <f>IF(AND((AC606&lt;=$E$4),(AB606&lt;=$I$4),(AA606&lt;=$H$4),(Z606&lt;=$G$4),(Y606&lt;=$F$4),(X606&lt;=$D$4)),"Compliant","Non-Compliant")</f>
        <v>Compliant</v>
      </c>
      <c r="B606" s="38"/>
      <c r="C606" s="38"/>
      <c r="D606" s="39"/>
      <c r="E606" s="40"/>
      <c r="F606" s="31"/>
      <c r="G606" s="40"/>
      <c r="H606" s="40"/>
      <c r="I606" s="40"/>
      <c r="J606" s="40"/>
      <c r="K606" s="40"/>
      <c r="L606" s="40"/>
      <c r="M606" s="40"/>
      <c r="N606" s="32">
        <f>F606*G606</f>
        <v>0</v>
      </c>
      <c r="O606" s="32">
        <f>F606*H606</f>
        <v>0</v>
      </c>
      <c r="P606" s="33" t="e">
        <f>(I606*F606)/N606</f>
        <v>#DIV/0!</v>
      </c>
      <c r="Q606" s="34">
        <f>F606*J606</f>
        <v>0</v>
      </c>
      <c r="R606" s="35" t="e">
        <f>(Q606*9)/N606</f>
        <v>#DIV/0!</v>
      </c>
      <c r="S606" s="34">
        <f>F606*K606</f>
        <v>0</v>
      </c>
      <c r="T606" s="32">
        <f>L606*F606</f>
        <v>0</v>
      </c>
      <c r="U606" s="32">
        <f>M606*F606</f>
        <v>0</v>
      </c>
      <c r="V606" s="36" t="e">
        <f>(U606*4)/N606</f>
        <v>#DIV/0!</v>
      </c>
      <c r="W606" s="33" t="e">
        <f>U606/E606</f>
        <v>#DIV/0!</v>
      </c>
      <c r="X606" s="16">
        <f>IF($D$3="Calories",N606,"")</f>
        <v>0</v>
      </c>
      <c r="Y606" s="16">
        <f>IF($F$3="Grams",O606,IF($F$3="% Calories",P606,""))</f>
        <v>0</v>
      </c>
      <c r="Z606" s="16" t="str">
        <f>IF($G$3="Grams",K606,"")</f>
        <v/>
      </c>
      <c r="AA606" s="16">
        <f>IF($H$3="Grams",Q606,IF($H$3="% Calories",R606,""))</f>
        <v>0</v>
      </c>
      <c r="AB606" s="16" t="str">
        <f>IF($I$3="Milligrams",T606,"")</f>
        <v/>
      </c>
      <c r="AC606" s="16">
        <f>IF($E$3="Grams",U606, IF($E$3="% Calories", V606, IF($E$3="% Weight",W606, "")))</f>
        <v>0</v>
      </c>
      <c r="AD606" s="29">
        <v>1</v>
      </c>
    </row>
    <row r="607" spans="1:30">
      <c r="A607" s="21" t="str">
        <f>IF(AND((AC607&lt;=$E$4),(AB607&lt;=$I$4),(AA607&lt;=$H$4),(Z607&lt;=$G$4),(Y607&lt;=$F$4),(X607&lt;=$D$4)),"Compliant","Non-Compliant")</f>
        <v>Compliant</v>
      </c>
      <c r="B607" s="41"/>
      <c r="C607" s="41"/>
      <c r="D607" s="42"/>
      <c r="E607" s="43"/>
      <c r="F607" s="22"/>
      <c r="G607" s="43"/>
      <c r="H607" s="43"/>
      <c r="I607" s="43"/>
      <c r="J607" s="43"/>
      <c r="K607" s="43"/>
      <c r="L607" s="43"/>
      <c r="M607" s="43"/>
      <c r="N607" s="23">
        <f>F607*G607</f>
        <v>0</v>
      </c>
      <c r="O607" s="23">
        <f>F607*H607</f>
        <v>0</v>
      </c>
      <c r="P607" s="24" t="e">
        <f>(I607*F607)/N607</f>
        <v>#DIV/0!</v>
      </c>
      <c r="Q607" s="25">
        <f>F607*J607</f>
        <v>0</v>
      </c>
      <c r="R607" s="26" t="e">
        <f>(Q607*9)/N607</f>
        <v>#DIV/0!</v>
      </c>
      <c r="S607" s="25">
        <f>F607*K607</f>
        <v>0</v>
      </c>
      <c r="T607" s="23">
        <f>L607*F607</f>
        <v>0</v>
      </c>
      <c r="U607" s="23">
        <f>M607*F607</f>
        <v>0</v>
      </c>
      <c r="V607" s="27" t="e">
        <f>(U607*4)/N607</f>
        <v>#DIV/0!</v>
      </c>
      <c r="W607" s="24" t="e">
        <f>U607/E607</f>
        <v>#DIV/0!</v>
      </c>
      <c r="X607" s="16">
        <f>IF($D$3="Calories",N607,"")</f>
        <v>0</v>
      </c>
      <c r="Y607" s="16">
        <f>IF($F$3="Grams",O607,IF($F$3="% Calories",P607,""))</f>
        <v>0</v>
      </c>
      <c r="Z607" s="16" t="str">
        <f>IF($G$3="Grams",K607,"")</f>
        <v/>
      </c>
      <c r="AA607" s="16">
        <f>IF($H$3="Grams",Q607,IF($H$3="% Calories",R607,""))</f>
        <v>0</v>
      </c>
      <c r="AB607" s="16" t="str">
        <f>IF($I$3="Milligrams",T607,"")</f>
        <v/>
      </c>
      <c r="AC607" s="16">
        <f>IF($E$3="Grams",U607, IF($E$3="% Calories", V607, IF($E$3="% Weight",W607, "")))</f>
        <v>0</v>
      </c>
      <c r="AD607" s="29">
        <v>1</v>
      </c>
    </row>
    <row r="608" spans="1:30">
      <c r="A608" s="30" t="str">
        <f>IF(AND((AC608&lt;=$E$4),(AB608&lt;=$I$4),(AA608&lt;=$H$4),(Z608&lt;=$G$4),(Y608&lt;=$F$4),(X608&lt;=$D$4)),"Compliant","Non-Compliant")</f>
        <v>Compliant</v>
      </c>
      <c r="B608" s="38"/>
      <c r="C608" s="38"/>
      <c r="D608" s="39"/>
      <c r="E608" s="40"/>
      <c r="F608" s="31"/>
      <c r="G608" s="40"/>
      <c r="H608" s="40"/>
      <c r="I608" s="40"/>
      <c r="J608" s="40"/>
      <c r="K608" s="40"/>
      <c r="L608" s="40"/>
      <c r="M608" s="40"/>
      <c r="N608" s="32">
        <f>F608*G608</f>
        <v>0</v>
      </c>
      <c r="O608" s="32">
        <f>F608*H608</f>
        <v>0</v>
      </c>
      <c r="P608" s="33" t="e">
        <f>(I608*F608)/N608</f>
        <v>#DIV/0!</v>
      </c>
      <c r="Q608" s="34">
        <f>F608*J608</f>
        <v>0</v>
      </c>
      <c r="R608" s="35" t="e">
        <f>(Q608*9)/N608</f>
        <v>#DIV/0!</v>
      </c>
      <c r="S608" s="34">
        <f>F608*K608</f>
        <v>0</v>
      </c>
      <c r="T608" s="32">
        <f>L608*F608</f>
        <v>0</v>
      </c>
      <c r="U608" s="32">
        <f>M608*F608</f>
        <v>0</v>
      </c>
      <c r="V608" s="36" t="e">
        <f>(U608*4)/N608</f>
        <v>#DIV/0!</v>
      </c>
      <c r="W608" s="33" t="e">
        <f>U608/E608</f>
        <v>#DIV/0!</v>
      </c>
      <c r="X608" s="16">
        <f>IF($D$3="Calories",N608,"")</f>
        <v>0</v>
      </c>
      <c r="Y608" s="16">
        <f>IF($F$3="Grams",O608,IF($F$3="% Calories",P608,""))</f>
        <v>0</v>
      </c>
      <c r="Z608" s="16" t="str">
        <f>IF($G$3="Grams",K608,"")</f>
        <v/>
      </c>
      <c r="AA608" s="16">
        <f>IF($H$3="Grams",Q608,IF($H$3="% Calories",R608,""))</f>
        <v>0</v>
      </c>
      <c r="AB608" s="16" t="str">
        <f>IF($I$3="Milligrams",T608,"")</f>
        <v/>
      </c>
      <c r="AC608" s="16">
        <f>IF($E$3="Grams",U608, IF($E$3="% Calories", V608, IF($E$3="% Weight",W608, "")))</f>
        <v>0</v>
      </c>
      <c r="AD608" s="29">
        <v>1</v>
      </c>
    </row>
    <row r="609" spans="1:30">
      <c r="A609" s="21" t="str">
        <f>IF(AND((AC609&lt;=$E$4),(AB609&lt;=$I$4),(AA609&lt;=$H$4),(Z609&lt;=$G$4),(Y609&lt;=$F$4),(X609&lt;=$D$4)),"Compliant","Non-Compliant")</f>
        <v>Compliant</v>
      </c>
      <c r="B609" s="41"/>
      <c r="C609" s="41"/>
      <c r="D609" s="42"/>
      <c r="E609" s="43"/>
      <c r="F609" s="22"/>
      <c r="G609" s="43"/>
      <c r="H609" s="43"/>
      <c r="I609" s="43"/>
      <c r="J609" s="43"/>
      <c r="K609" s="43"/>
      <c r="L609" s="43"/>
      <c r="M609" s="43"/>
      <c r="N609" s="23">
        <f>F609*G609</f>
        <v>0</v>
      </c>
      <c r="O609" s="23">
        <f>F609*H609</f>
        <v>0</v>
      </c>
      <c r="P609" s="24" t="e">
        <f>(I609*F609)/N609</f>
        <v>#DIV/0!</v>
      </c>
      <c r="Q609" s="25">
        <f>F609*J609</f>
        <v>0</v>
      </c>
      <c r="R609" s="26" t="e">
        <f>(Q609*9)/N609</f>
        <v>#DIV/0!</v>
      </c>
      <c r="S609" s="25">
        <f>F609*K609</f>
        <v>0</v>
      </c>
      <c r="T609" s="23">
        <f>L609*F609</f>
        <v>0</v>
      </c>
      <c r="U609" s="23">
        <f>M609*F609</f>
        <v>0</v>
      </c>
      <c r="V609" s="27" t="e">
        <f>(U609*4)/N609</f>
        <v>#DIV/0!</v>
      </c>
      <c r="W609" s="24" t="e">
        <f>U609/E609</f>
        <v>#DIV/0!</v>
      </c>
      <c r="X609" s="16">
        <f>IF($D$3="Calories",N609,"")</f>
        <v>0</v>
      </c>
      <c r="Y609" s="16">
        <f>IF($F$3="Grams",O609,IF($F$3="% Calories",P609,""))</f>
        <v>0</v>
      </c>
      <c r="Z609" s="16" t="str">
        <f>IF($G$3="Grams",K609,"")</f>
        <v/>
      </c>
      <c r="AA609" s="16">
        <f>IF($H$3="Grams",Q609,IF($H$3="% Calories",R609,""))</f>
        <v>0</v>
      </c>
      <c r="AB609" s="16" t="str">
        <f>IF($I$3="Milligrams",T609,"")</f>
        <v/>
      </c>
      <c r="AC609" s="16">
        <f>IF($E$3="Grams",U609, IF($E$3="% Calories", V609, IF($E$3="% Weight",W609, "")))</f>
        <v>0</v>
      </c>
      <c r="AD609" s="29">
        <v>1</v>
      </c>
    </row>
    <row r="610" spans="1:30">
      <c r="A610" s="30" t="str">
        <f>IF(AND((AC610&lt;=$E$4),(AB610&lt;=$I$4),(AA610&lt;=$H$4),(Z610&lt;=$G$4),(Y610&lt;=$F$4),(X610&lt;=$D$4)),"Compliant","Non-Compliant")</f>
        <v>Compliant</v>
      </c>
      <c r="B610" s="38"/>
      <c r="C610" s="38"/>
      <c r="D610" s="39"/>
      <c r="E610" s="40"/>
      <c r="F610" s="31"/>
      <c r="G610" s="40"/>
      <c r="H610" s="40"/>
      <c r="I610" s="40"/>
      <c r="J610" s="40"/>
      <c r="K610" s="40"/>
      <c r="L610" s="40"/>
      <c r="M610" s="40"/>
      <c r="N610" s="32">
        <f>F610*G610</f>
        <v>0</v>
      </c>
      <c r="O610" s="32">
        <f>F610*H610</f>
        <v>0</v>
      </c>
      <c r="P610" s="33" t="e">
        <f>(I610*F610)/N610</f>
        <v>#DIV/0!</v>
      </c>
      <c r="Q610" s="34">
        <f>F610*J610</f>
        <v>0</v>
      </c>
      <c r="R610" s="35" t="e">
        <f>(Q610*9)/N610</f>
        <v>#DIV/0!</v>
      </c>
      <c r="S610" s="34">
        <f>F610*K610</f>
        <v>0</v>
      </c>
      <c r="T610" s="32">
        <f>L610*F610</f>
        <v>0</v>
      </c>
      <c r="U610" s="32">
        <f>M610*F610</f>
        <v>0</v>
      </c>
      <c r="V610" s="36" t="e">
        <f>(U610*4)/N610</f>
        <v>#DIV/0!</v>
      </c>
      <c r="W610" s="33" t="e">
        <f>U610/E610</f>
        <v>#DIV/0!</v>
      </c>
      <c r="X610" s="16">
        <f>IF($D$3="Calories",N610,"")</f>
        <v>0</v>
      </c>
      <c r="Y610" s="16">
        <f>IF($F$3="Grams",O610,IF($F$3="% Calories",P610,""))</f>
        <v>0</v>
      </c>
      <c r="Z610" s="16" t="str">
        <f>IF($G$3="Grams",K610,"")</f>
        <v/>
      </c>
      <c r="AA610" s="16">
        <f>IF($H$3="Grams",Q610,IF($H$3="% Calories",R610,""))</f>
        <v>0</v>
      </c>
      <c r="AB610" s="16" t="str">
        <f>IF($I$3="Milligrams",T610,"")</f>
        <v/>
      </c>
      <c r="AC610" s="16">
        <f>IF($E$3="Grams",U610, IF($E$3="% Calories", V610, IF($E$3="% Weight",W610, "")))</f>
        <v>0</v>
      </c>
      <c r="AD610" s="29">
        <v>1</v>
      </c>
    </row>
    <row r="611" spans="1:30">
      <c r="A611" s="21" t="str">
        <f>IF(AND((AC611&lt;=$E$4),(AB611&lt;=$I$4),(AA611&lt;=$H$4),(Z611&lt;=$G$4),(Y611&lt;=$F$4),(X611&lt;=$D$4)),"Compliant","Non-Compliant")</f>
        <v>Compliant</v>
      </c>
      <c r="B611" s="41"/>
      <c r="C611" s="41"/>
      <c r="D611" s="42"/>
      <c r="E611" s="43"/>
      <c r="F611" s="22"/>
      <c r="G611" s="43"/>
      <c r="H611" s="43"/>
      <c r="I611" s="43"/>
      <c r="J611" s="43"/>
      <c r="K611" s="43"/>
      <c r="L611" s="43"/>
      <c r="M611" s="43"/>
      <c r="N611" s="23">
        <f>F611*G611</f>
        <v>0</v>
      </c>
      <c r="O611" s="23">
        <f>F611*H611</f>
        <v>0</v>
      </c>
      <c r="P611" s="24" t="e">
        <f>(I611*F611)/N611</f>
        <v>#DIV/0!</v>
      </c>
      <c r="Q611" s="25">
        <f>F611*J611</f>
        <v>0</v>
      </c>
      <c r="R611" s="26" t="e">
        <f>(Q611*9)/N611</f>
        <v>#DIV/0!</v>
      </c>
      <c r="S611" s="25">
        <f>F611*K611</f>
        <v>0</v>
      </c>
      <c r="T611" s="23">
        <f>L611*F611</f>
        <v>0</v>
      </c>
      <c r="U611" s="23">
        <f>M611*F611</f>
        <v>0</v>
      </c>
      <c r="V611" s="27" t="e">
        <f>(U611*4)/N611</f>
        <v>#DIV/0!</v>
      </c>
      <c r="W611" s="24" t="e">
        <f>U611/E611</f>
        <v>#DIV/0!</v>
      </c>
      <c r="X611" s="16">
        <f>IF($D$3="Calories",N611,"")</f>
        <v>0</v>
      </c>
      <c r="Y611" s="16">
        <f>IF($F$3="Grams",O611,IF($F$3="% Calories",P611,""))</f>
        <v>0</v>
      </c>
      <c r="Z611" s="16" t="str">
        <f>IF($G$3="Grams",K611,"")</f>
        <v/>
      </c>
      <c r="AA611" s="16">
        <f>IF($H$3="Grams",Q611,IF($H$3="% Calories",R611,""))</f>
        <v>0</v>
      </c>
      <c r="AB611" s="16" t="str">
        <f>IF($I$3="Milligrams",T611,"")</f>
        <v/>
      </c>
      <c r="AC611" s="16">
        <f>IF($E$3="Grams",U611, IF($E$3="% Calories", V611, IF($E$3="% Weight",W611, "")))</f>
        <v>0</v>
      </c>
      <c r="AD611" s="29">
        <v>1</v>
      </c>
    </row>
    <row r="612" spans="1:30">
      <c r="A612" s="30" t="str">
        <f>IF(AND((AC612&lt;=$E$4),(AB612&lt;=$I$4),(AA612&lt;=$H$4),(Z612&lt;=$G$4),(Y612&lt;=$F$4),(X612&lt;=$D$4)),"Compliant","Non-Compliant")</f>
        <v>Compliant</v>
      </c>
      <c r="B612" s="38"/>
      <c r="C612" s="38"/>
      <c r="D612" s="39"/>
      <c r="E612" s="40"/>
      <c r="F612" s="31"/>
      <c r="G612" s="40"/>
      <c r="H612" s="40"/>
      <c r="I612" s="40"/>
      <c r="J612" s="40"/>
      <c r="K612" s="40"/>
      <c r="L612" s="40"/>
      <c r="M612" s="40"/>
      <c r="N612" s="32">
        <f>F612*G612</f>
        <v>0</v>
      </c>
      <c r="O612" s="32">
        <f>F612*H612</f>
        <v>0</v>
      </c>
      <c r="P612" s="33" t="e">
        <f>(I612*F612)/N612</f>
        <v>#DIV/0!</v>
      </c>
      <c r="Q612" s="34">
        <f>F612*J612</f>
        <v>0</v>
      </c>
      <c r="R612" s="35" t="e">
        <f>(Q612*9)/N612</f>
        <v>#DIV/0!</v>
      </c>
      <c r="S612" s="34">
        <f>F612*K612</f>
        <v>0</v>
      </c>
      <c r="T612" s="32">
        <f>L612*F612</f>
        <v>0</v>
      </c>
      <c r="U612" s="32">
        <f>M612*F612</f>
        <v>0</v>
      </c>
      <c r="V612" s="36" t="e">
        <f>(U612*4)/N612</f>
        <v>#DIV/0!</v>
      </c>
      <c r="W612" s="33" t="e">
        <f>U612/E612</f>
        <v>#DIV/0!</v>
      </c>
      <c r="X612" s="16">
        <f>IF($D$3="Calories",N612,"")</f>
        <v>0</v>
      </c>
      <c r="Y612" s="16">
        <f>IF($F$3="Grams",O612,IF($F$3="% Calories",P612,""))</f>
        <v>0</v>
      </c>
      <c r="Z612" s="16" t="str">
        <f>IF($G$3="Grams",K612,"")</f>
        <v/>
      </c>
      <c r="AA612" s="16">
        <f>IF($H$3="Grams",Q612,IF($H$3="% Calories",R612,""))</f>
        <v>0</v>
      </c>
      <c r="AB612" s="16" t="str">
        <f>IF($I$3="Milligrams",T612,"")</f>
        <v/>
      </c>
      <c r="AC612" s="16">
        <f>IF($E$3="Grams",U612, IF($E$3="% Calories", V612, IF($E$3="% Weight",W612, "")))</f>
        <v>0</v>
      </c>
      <c r="AD612" s="29">
        <v>1</v>
      </c>
    </row>
    <row r="613" spans="1:30">
      <c r="A613" s="21" t="str">
        <f>IF(AND((AC613&lt;=$E$4),(AB613&lt;=$I$4),(AA613&lt;=$H$4),(Z613&lt;=$G$4),(Y613&lt;=$F$4),(X613&lt;=$D$4)),"Compliant","Non-Compliant")</f>
        <v>Compliant</v>
      </c>
      <c r="B613" s="41"/>
      <c r="C613" s="41"/>
      <c r="D613" s="42"/>
      <c r="E613" s="43"/>
      <c r="F613" s="22"/>
      <c r="G613" s="43"/>
      <c r="H613" s="43"/>
      <c r="I613" s="43"/>
      <c r="J613" s="43"/>
      <c r="K613" s="43"/>
      <c r="L613" s="43"/>
      <c r="M613" s="43"/>
      <c r="N613" s="23">
        <f>F613*G613</f>
        <v>0</v>
      </c>
      <c r="O613" s="23">
        <f>F613*H613</f>
        <v>0</v>
      </c>
      <c r="P613" s="24" t="e">
        <f>(I613*F613)/N613</f>
        <v>#DIV/0!</v>
      </c>
      <c r="Q613" s="25">
        <f>F613*J613</f>
        <v>0</v>
      </c>
      <c r="R613" s="26" t="e">
        <f>(Q613*9)/N613</f>
        <v>#DIV/0!</v>
      </c>
      <c r="S613" s="25">
        <f>F613*K613</f>
        <v>0</v>
      </c>
      <c r="T613" s="23">
        <f>L613*F613</f>
        <v>0</v>
      </c>
      <c r="U613" s="23">
        <f>M613*F613</f>
        <v>0</v>
      </c>
      <c r="V613" s="27" t="e">
        <f>(U613*4)/N613</f>
        <v>#DIV/0!</v>
      </c>
      <c r="W613" s="24" t="e">
        <f>U613/E613</f>
        <v>#DIV/0!</v>
      </c>
      <c r="X613" s="16">
        <f>IF($D$3="Calories",N613,"")</f>
        <v>0</v>
      </c>
      <c r="Y613" s="16">
        <f>IF($F$3="Grams",O613,IF($F$3="% Calories",P613,""))</f>
        <v>0</v>
      </c>
      <c r="Z613" s="16" t="str">
        <f>IF($G$3="Grams",K613,"")</f>
        <v/>
      </c>
      <c r="AA613" s="16">
        <f>IF($H$3="Grams",Q613,IF($H$3="% Calories",R613,""))</f>
        <v>0</v>
      </c>
      <c r="AB613" s="16" t="str">
        <f>IF($I$3="Milligrams",T613,"")</f>
        <v/>
      </c>
      <c r="AC613" s="16">
        <f>IF($E$3="Grams",U613, IF($E$3="% Calories", V613, IF($E$3="% Weight",W613, "")))</f>
        <v>0</v>
      </c>
      <c r="AD613" s="29">
        <v>1</v>
      </c>
    </row>
    <row r="614" spans="1:30">
      <c r="A614" s="30" t="str">
        <f>IF(AND((AC614&lt;=$E$4),(AB614&lt;=$I$4),(AA614&lt;=$H$4),(Z614&lt;=$G$4),(Y614&lt;=$F$4),(X614&lt;=$D$4)),"Compliant","Non-Compliant")</f>
        <v>Compliant</v>
      </c>
      <c r="B614" s="38"/>
      <c r="C614" s="38"/>
      <c r="D614" s="39"/>
      <c r="E614" s="40"/>
      <c r="F614" s="31"/>
      <c r="G614" s="40"/>
      <c r="H614" s="40"/>
      <c r="I614" s="40"/>
      <c r="J614" s="40"/>
      <c r="K614" s="40"/>
      <c r="L614" s="40"/>
      <c r="M614" s="40"/>
      <c r="N614" s="32">
        <f>F614*G614</f>
        <v>0</v>
      </c>
      <c r="O614" s="32">
        <f>F614*H614</f>
        <v>0</v>
      </c>
      <c r="P614" s="33" t="e">
        <f>(I614*F614)/N614</f>
        <v>#DIV/0!</v>
      </c>
      <c r="Q614" s="34">
        <f>F614*J614</f>
        <v>0</v>
      </c>
      <c r="R614" s="35" t="e">
        <f>(Q614*9)/N614</f>
        <v>#DIV/0!</v>
      </c>
      <c r="S614" s="34">
        <f>F614*K614</f>
        <v>0</v>
      </c>
      <c r="T614" s="32">
        <f>L614*F614</f>
        <v>0</v>
      </c>
      <c r="U614" s="32">
        <f>M614*F614</f>
        <v>0</v>
      </c>
      <c r="V614" s="36" t="e">
        <f>(U614*4)/N614</f>
        <v>#DIV/0!</v>
      </c>
      <c r="W614" s="33" t="e">
        <f>U614/E614</f>
        <v>#DIV/0!</v>
      </c>
      <c r="X614" s="16">
        <f>IF($D$3="Calories",N614,"")</f>
        <v>0</v>
      </c>
      <c r="Y614" s="16">
        <f>IF($F$3="Grams",O614,IF($F$3="% Calories",P614,""))</f>
        <v>0</v>
      </c>
      <c r="Z614" s="16" t="str">
        <f>IF($G$3="Grams",K614,"")</f>
        <v/>
      </c>
      <c r="AA614" s="16">
        <f>IF($H$3="Grams",Q614,IF($H$3="% Calories",R614,""))</f>
        <v>0</v>
      </c>
      <c r="AB614" s="16" t="str">
        <f>IF($I$3="Milligrams",T614,"")</f>
        <v/>
      </c>
      <c r="AC614" s="16">
        <f>IF($E$3="Grams",U614, IF($E$3="% Calories", V614, IF($E$3="% Weight",W614, "")))</f>
        <v>0</v>
      </c>
      <c r="AD614" s="29">
        <v>1</v>
      </c>
    </row>
    <row r="615" spans="1:30">
      <c r="A615" s="21" t="str">
        <f>IF(AND((AC615&lt;=$E$4),(AB615&lt;=$I$4),(AA615&lt;=$H$4),(Z615&lt;=$G$4),(Y615&lt;=$F$4),(X615&lt;=$D$4)),"Compliant","Non-Compliant")</f>
        <v>Compliant</v>
      </c>
      <c r="B615" s="41"/>
      <c r="C615" s="41"/>
      <c r="D615" s="42"/>
      <c r="E615" s="43"/>
      <c r="F615" s="22"/>
      <c r="G615" s="43"/>
      <c r="H615" s="43"/>
      <c r="I615" s="43"/>
      <c r="J615" s="43"/>
      <c r="K615" s="43"/>
      <c r="L615" s="43"/>
      <c r="M615" s="43"/>
      <c r="N615" s="23">
        <f>F615*G615</f>
        <v>0</v>
      </c>
      <c r="O615" s="23">
        <f>F615*H615</f>
        <v>0</v>
      </c>
      <c r="P615" s="24" t="e">
        <f>(I615*F615)/N615</f>
        <v>#DIV/0!</v>
      </c>
      <c r="Q615" s="25">
        <f>F615*J615</f>
        <v>0</v>
      </c>
      <c r="R615" s="26" t="e">
        <f>(Q615*9)/N615</f>
        <v>#DIV/0!</v>
      </c>
      <c r="S615" s="25">
        <f>F615*K615</f>
        <v>0</v>
      </c>
      <c r="T615" s="23">
        <f>L615*F615</f>
        <v>0</v>
      </c>
      <c r="U615" s="23">
        <f>M615*F615</f>
        <v>0</v>
      </c>
      <c r="V615" s="27" t="e">
        <f>(U615*4)/N615</f>
        <v>#DIV/0!</v>
      </c>
      <c r="W615" s="24" t="e">
        <f>U615/E615</f>
        <v>#DIV/0!</v>
      </c>
      <c r="X615" s="16">
        <f>IF($D$3="Calories",N615,"")</f>
        <v>0</v>
      </c>
      <c r="Y615" s="16">
        <f>IF($F$3="Grams",O615,IF($F$3="% Calories",P615,""))</f>
        <v>0</v>
      </c>
      <c r="Z615" s="16" t="str">
        <f>IF($G$3="Grams",K615,"")</f>
        <v/>
      </c>
      <c r="AA615" s="16">
        <f>IF($H$3="Grams",Q615,IF($H$3="% Calories",R615,""))</f>
        <v>0</v>
      </c>
      <c r="AB615" s="16" t="str">
        <f>IF($I$3="Milligrams",T615,"")</f>
        <v/>
      </c>
      <c r="AC615" s="16">
        <f>IF($E$3="Grams",U615, IF($E$3="% Calories", V615, IF($E$3="% Weight",W615, "")))</f>
        <v>0</v>
      </c>
      <c r="AD615" s="29">
        <v>1</v>
      </c>
    </row>
    <row r="616" spans="1:30">
      <c r="A616" s="30" t="str">
        <f>IF(AND((AC616&lt;=$E$4),(AB616&lt;=$I$4),(AA616&lt;=$H$4),(Z616&lt;=$G$4),(Y616&lt;=$F$4),(X616&lt;=$D$4)),"Compliant","Non-Compliant")</f>
        <v>Compliant</v>
      </c>
      <c r="B616" s="38"/>
      <c r="C616" s="38"/>
      <c r="D616" s="39"/>
      <c r="E616" s="40"/>
      <c r="F616" s="31"/>
      <c r="G616" s="40"/>
      <c r="H616" s="40"/>
      <c r="I616" s="40"/>
      <c r="J616" s="40"/>
      <c r="K616" s="40"/>
      <c r="L616" s="40"/>
      <c r="M616" s="40"/>
      <c r="N616" s="32">
        <f>F616*G616</f>
        <v>0</v>
      </c>
      <c r="O616" s="32">
        <f>F616*H616</f>
        <v>0</v>
      </c>
      <c r="P616" s="33" t="e">
        <f>(I616*F616)/N616</f>
        <v>#DIV/0!</v>
      </c>
      <c r="Q616" s="34">
        <f>F616*J616</f>
        <v>0</v>
      </c>
      <c r="R616" s="35" t="e">
        <f>(Q616*9)/N616</f>
        <v>#DIV/0!</v>
      </c>
      <c r="S616" s="34">
        <f>F616*K616</f>
        <v>0</v>
      </c>
      <c r="T616" s="32">
        <f>L616*F616</f>
        <v>0</v>
      </c>
      <c r="U616" s="32">
        <f>M616*F616</f>
        <v>0</v>
      </c>
      <c r="V616" s="36" t="e">
        <f>(U616*4)/N616</f>
        <v>#DIV/0!</v>
      </c>
      <c r="W616" s="33" t="e">
        <f>U616/E616</f>
        <v>#DIV/0!</v>
      </c>
      <c r="X616" s="16">
        <f>IF($D$3="Calories",N616,"")</f>
        <v>0</v>
      </c>
      <c r="Y616" s="16">
        <f>IF($F$3="Grams",O616,IF($F$3="% Calories",P616,""))</f>
        <v>0</v>
      </c>
      <c r="Z616" s="16" t="str">
        <f>IF($G$3="Grams",K616,"")</f>
        <v/>
      </c>
      <c r="AA616" s="16">
        <f>IF($H$3="Grams",Q616,IF($H$3="% Calories",R616,""))</f>
        <v>0</v>
      </c>
      <c r="AB616" s="16" t="str">
        <f>IF($I$3="Milligrams",T616,"")</f>
        <v/>
      </c>
      <c r="AC616" s="16">
        <f>IF($E$3="Grams",U616, IF($E$3="% Calories", V616, IF($E$3="% Weight",W616, "")))</f>
        <v>0</v>
      </c>
      <c r="AD616" s="29">
        <v>1</v>
      </c>
    </row>
    <row r="617" spans="1:30">
      <c r="A617" s="21" t="str">
        <f>IF(AND((AC617&lt;=$E$4),(AB617&lt;=$I$4),(AA617&lt;=$H$4),(Z617&lt;=$G$4),(Y617&lt;=$F$4),(X617&lt;=$D$4)),"Compliant","Non-Compliant")</f>
        <v>Compliant</v>
      </c>
      <c r="B617" s="41"/>
      <c r="C617" s="41"/>
      <c r="D617" s="42"/>
      <c r="E617" s="43"/>
      <c r="F617" s="22"/>
      <c r="G617" s="43"/>
      <c r="H617" s="43"/>
      <c r="I617" s="43"/>
      <c r="J617" s="43"/>
      <c r="K617" s="43"/>
      <c r="L617" s="43"/>
      <c r="M617" s="43"/>
      <c r="N617" s="23">
        <f>F617*G617</f>
        <v>0</v>
      </c>
      <c r="O617" s="23">
        <f>F617*H617</f>
        <v>0</v>
      </c>
      <c r="P617" s="24" t="e">
        <f>(I617*F617)/N617</f>
        <v>#DIV/0!</v>
      </c>
      <c r="Q617" s="25">
        <f>F617*J617</f>
        <v>0</v>
      </c>
      <c r="R617" s="26" t="e">
        <f>(Q617*9)/N617</f>
        <v>#DIV/0!</v>
      </c>
      <c r="S617" s="25">
        <f>F617*K617</f>
        <v>0</v>
      </c>
      <c r="T617" s="23">
        <f>L617*F617</f>
        <v>0</v>
      </c>
      <c r="U617" s="23">
        <f>M617*F617</f>
        <v>0</v>
      </c>
      <c r="V617" s="27" t="e">
        <f>(U617*4)/N617</f>
        <v>#DIV/0!</v>
      </c>
      <c r="W617" s="24" t="e">
        <f>U617/E617</f>
        <v>#DIV/0!</v>
      </c>
      <c r="X617" s="16">
        <f>IF($D$3="Calories",N617,"")</f>
        <v>0</v>
      </c>
      <c r="Y617" s="16">
        <f>IF($F$3="Grams",O617,IF($F$3="% Calories",P617,""))</f>
        <v>0</v>
      </c>
      <c r="Z617" s="16" t="str">
        <f>IF($G$3="Grams",K617,"")</f>
        <v/>
      </c>
      <c r="AA617" s="16">
        <f>IF($H$3="Grams",Q617,IF($H$3="% Calories",R617,""))</f>
        <v>0</v>
      </c>
      <c r="AB617" s="16" t="str">
        <f>IF($I$3="Milligrams",T617,"")</f>
        <v/>
      </c>
      <c r="AC617" s="16">
        <f>IF($E$3="Grams",U617, IF($E$3="% Calories", V617, IF($E$3="% Weight",W617, "")))</f>
        <v>0</v>
      </c>
      <c r="AD617" s="29">
        <v>1</v>
      </c>
    </row>
    <row r="618" spans="1:30">
      <c r="A618" s="30" t="str">
        <f>IF(AND((AC618&lt;=$E$4),(AB618&lt;=$I$4),(AA618&lt;=$H$4),(Z618&lt;=$G$4),(Y618&lt;=$F$4),(X618&lt;=$D$4)),"Compliant","Non-Compliant")</f>
        <v>Compliant</v>
      </c>
      <c r="B618" s="38"/>
      <c r="C618" s="38"/>
      <c r="D618" s="39"/>
      <c r="E618" s="40"/>
      <c r="F618" s="31"/>
      <c r="G618" s="40"/>
      <c r="H618" s="40"/>
      <c r="I618" s="40"/>
      <c r="J618" s="40"/>
      <c r="K618" s="40"/>
      <c r="L618" s="40"/>
      <c r="M618" s="40"/>
      <c r="N618" s="32">
        <f>F618*G618</f>
        <v>0</v>
      </c>
      <c r="O618" s="32">
        <f>F618*H618</f>
        <v>0</v>
      </c>
      <c r="P618" s="33" t="e">
        <f>(I618*F618)/N618</f>
        <v>#DIV/0!</v>
      </c>
      <c r="Q618" s="34">
        <f>F618*J618</f>
        <v>0</v>
      </c>
      <c r="R618" s="35" t="e">
        <f>(Q618*9)/N618</f>
        <v>#DIV/0!</v>
      </c>
      <c r="S618" s="34">
        <f>F618*K618</f>
        <v>0</v>
      </c>
      <c r="T618" s="32">
        <f>L618*F618</f>
        <v>0</v>
      </c>
      <c r="U618" s="32">
        <f>M618*F618</f>
        <v>0</v>
      </c>
      <c r="V618" s="36" t="e">
        <f>(U618*4)/N618</f>
        <v>#DIV/0!</v>
      </c>
      <c r="W618" s="33" t="e">
        <f>U618/E618</f>
        <v>#DIV/0!</v>
      </c>
      <c r="X618" s="16">
        <f>IF($D$3="Calories",N618,"")</f>
        <v>0</v>
      </c>
      <c r="Y618" s="16">
        <f>IF($F$3="Grams",O618,IF($F$3="% Calories",P618,""))</f>
        <v>0</v>
      </c>
      <c r="Z618" s="16" t="str">
        <f>IF($G$3="Grams",K618,"")</f>
        <v/>
      </c>
      <c r="AA618" s="16">
        <f>IF($H$3="Grams",Q618,IF($H$3="% Calories",R618,""))</f>
        <v>0</v>
      </c>
      <c r="AB618" s="16" t="str">
        <f>IF($I$3="Milligrams",T618,"")</f>
        <v/>
      </c>
      <c r="AC618" s="16">
        <f>IF($E$3="Grams",U618, IF($E$3="% Calories", V618, IF($E$3="% Weight",W618, "")))</f>
        <v>0</v>
      </c>
      <c r="AD618" s="29">
        <v>1</v>
      </c>
    </row>
    <row r="619" spans="1:30">
      <c r="A619" s="21" t="str">
        <f>IF(AND((AC619&lt;=$E$4),(AB619&lt;=$I$4),(AA619&lt;=$H$4),(Z619&lt;=$G$4),(Y619&lt;=$F$4),(X619&lt;=$D$4)),"Compliant","Non-Compliant")</f>
        <v>Compliant</v>
      </c>
      <c r="B619" s="41"/>
      <c r="C619" s="41"/>
      <c r="D619" s="42"/>
      <c r="E619" s="43"/>
      <c r="F619" s="22"/>
      <c r="G619" s="43"/>
      <c r="H619" s="43"/>
      <c r="I619" s="43"/>
      <c r="J619" s="43"/>
      <c r="K619" s="43"/>
      <c r="L619" s="43"/>
      <c r="M619" s="43"/>
      <c r="N619" s="23">
        <f>F619*G619</f>
        <v>0</v>
      </c>
      <c r="O619" s="23">
        <f>F619*H619</f>
        <v>0</v>
      </c>
      <c r="P619" s="24" t="e">
        <f>(I619*F619)/N619</f>
        <v>#DIV/0!</v>
      </c>
      <c r="Q619" s="25">
        <f>F619*J619</f>
        <v>0</v>
      </c>
      <c r="R619" s="26" t="e">
        <f>(Q619*9)/N619</f>
        <v>#DIV/0!</v>
      </c>
      <c r="S619" s="25">
        <f>F619*K619</f>
        <v>0</v>
      </c>
      <c r="T619" s="23">
        <f>L619*F619</f>
        <v>0</v>
      </c>
      <c r="U619" s="23">
        <f>M619*F619</f>
        <v>0</v>
      </c>
      <c r="V619" s="27" t="e">
        <f>(U619*4)/N619</f>
        <v>#DIV/0!</v>
      </c>
      <c r="W619" s="24" t="e">
        <f>U619/E619</f>
        <v>#DIV/0!</v>
      </c>
      <c r="X619" s="16">
        <f>IF($D$3="Calories",N619,"")</f>
        <v>0</v>
      </c>
      <c r="Y619" s="16">
        <f>IF($F$3="Grams",O619,IF($F$3="% Calories",P619,""))</f>
        <v>0</v>
      </c>
      <c r="Z619" s="16" t="str">
        <f>IF($G$3="Grams",K619,"")</f>
        <v/>
      </c>
      <c r="AA619" s="16">
        <f>IF($H$3="Grams",Q619,IF($H$3="% Calories",R619,""))</f>
        <v>0</v>
      </c>
      <c r="AB619" s="16" t="str">
        <f>IF($I$3="Milligrams",T619,"")</f>
        <v/>
      </c>
      <c r="AC619" s="16">
        <f>IF($E$3="Grams",U619, IF($E$3="% Calories", V619, IF($E$3="% Weight",W619, "")))</f>
        <v>0</v>
      </c>
      <c r="AD619" s="29">
        <v>1</v>
      </c>
    </row>
    <row r="620" spans="1:30">
      <c r="A620" s="30" t="str">
        <f>IF(AND((AC620&lt;=$E$4),(AB620&lt;=$I$4),(AA620&lt;=$H$4),(Z620&lt;=$G$4),(Y620&lt;=$F$4),(X620&lt;=$D$4)),"Compliant","Non-Compliant")</f>
        <v>Compliant</v>
      </c>
      <c r="B620" s="38"/>
      <c r="C620" s="38"/>
      <c r="D620" s="39"/>
      <c r="E620" s="40"/>
      <c r="F620" s="31"/>
      <c r="G620" s="40"/>
      <c r="H620" s="40"/>
      <c r="I620" s="40"/>
      <c r="J620" s="40"/>
      <c r="K620" s="40"/>
      <c r="L620" s="40"/>
      <c r="M620" s="40"/>
      <c r="N620" s="32">
        <f>F620*G620</f>
        <v>0</v>
      </c>
      <c r="O620" s="32">
        <f>F620*H620</f>
        <v>0</v>
      </c>
      <c r="P620" s="33" t="e">
        <f>(I620*F620)/N620</f>
        <v>#DIV/0!</v>
      </c>
      <c r="Q620" s="34">
        <f>F620*J620</f>
        <v>0</v>
      </c>
      <c r="R620" s="35" t="e">
        <f>(Q620*9)/N620</f>
        <v>#DIV/0!</v>
      </c>
      <c r="S620" s="34">
        <f>F620*K620</f>
        <v>0</v>
      </c>
      <c r="T620" s="32">
        <f>L620*F620</f>
        <v>0</v>
      </c>
      <c r="U620" s="32">
        <f>M620*F620</f>
        <v>0</v>
      </c>
      <c r="V620" s="36" t="e">
        <f>(U620*4)/N620</f>
        <v>#DIV/0!</v>
      </c>
      <c r="W620" s="33" t="e">
        <f>U620/E620</f>
        <v>#DIV/0!</v>
      </c>
      <c r="X620" s="16">
        <f>IF($D$3="Calories",N620,"")</f>
        <v>0</v>
      </c>
      <c r="Y620" s="16">
        <f>IF($F$3="Grams",O620,IF($F$3="% Calories",P620,""))</f>
        <v>0</v>
      </c>
      <c r="Z620" s="16" t="str">
        <f>IF($G$3="Grams",K620,"")</f>
        <v/>
      </c>
      <c r="AA620" s="16">
        <f>IF($H$3="Grams",Q620,IF($H$3="% Calories",R620,""))</f>
        <v>0</v>
      </c>
      <c r="AB620" s="16" t="str">
        <f>IF($I$3="Milligrams",T620,"")</f>
        <v/>
      </c>
      <c r="AC620" s="16">
        <f>IF($E$3="Grams",U620, IF($E$3="% Calories", V620, IF($E$3="% Weight",W620, "")))</f>
        <v>0</v>
      </c>
      <c r="AD620" s="29">
        <v>1</v>
      </c>
    </row>
    <row r="621" spans="1:30">
      <c r="A621" s="21" t="str">
        <f>IF(AND((AC621&lt;=$E$4),(AB621&lt;=$I$4),(AA621&lt;=$H$4),(Z621&lt;=$G$4),(Y621&lt;=$F$4),(X621&lt;=$D$4)),"Compliant","Non-Compliant")</f>
        <v>Compliant</v>
      </c>
      <c r="B621" s="41"/>
      <c r="C621" s="41"/>
      <c r="D621" s="42"/>
      <c r="E621" s="43"/>
      <c r="F621" s="22"/>
      <c r="G621" s="43"/>
      <c r="H621" s="43"/>
      <c r="I621" s="43"/>
      <c r="J621" s="43"/>
      <c r="K621" s="43"/>
      <c r="L621" s="43"/>
      <c r="M621" s="43"/>
      <c r="N621" s="23">
        <f>F621*G621</f>
        <v>0</v>
      </c>
      <c r="O621" s="23">
        <f>F621*H621</f>
        <v>0</v>
      </c>
      <c r="P621" s="24" t="e">
        <f>(I621*F621)/N621</f>
        <v>#DIV/0!</v>
      </c>
      <c r="Q621" s="25">
        <f>F621*J621</f>
        <v>0</v>
      </c>
      <c r="R621" s="26" t="e">
        <f>(Q621*9)/N621</f>
        <v>#DIV/0!</v>
      </c>
      <c r="S621" s="25">
        <f>F621*K621</f>
        <v>0</v>
      </c>
      <c r="T621" s="23">
        <f>L621*F621</f>
        <v>0</v>
      </c>
      <c r="U621" s="23">
        <f>M621*F621</f>
        <v>0</v>
      </c>
      <c r="V621" s="27" t="e">
        <f>(U621*4)/N621</f>
        <v>#DIV/0!</v>
      </c>
      <c r="W621" s="24" t="e">
        <f>U621/E621</f>
        <v>#DIV/0!</v>
      </c>
      <c r="X621" s="16">
        <f>IF($D$3="Calories",N621,"")</f>
        <v>0</v>
      </c>
      <c r="Y621" s="16">
        <f>IF($F$3="Grams",O621,IF($F$3="% Calories",P621,""))</f>
        <v>0</v>
      </c>
      <c r="Z621" s="16" t="str">
        <f>IF($G$3="Grams",K621,"")</f>
        <v/>
      </c>
      <c r="AA621" s="16">
        <f>IF($H$3="Grams",Q621,IF($H$3="% Calories",R621,""))</f>
        <v>0</v>
      </c>
      <c r="AB621" s="16" t="str">
        <f>IF($I$3="Milligrams",T621,"")</f>
        <v/>
      </c>
      <c r="AC621" s="16">
        <f>IF($E$3="Grams",U621, IF($E$3="% Calories", V621, IF($E$3="% Weight",W621, "")))</f>
        <v>0</v>
      </c>
      <c r="AD621" s="29">
        <v>1</v>
      </c>
    </row>
    <row r="622" spans="1:30">
      <c r="A622" s="30" t="str">
        <f>IF(AND((AC622&lt;=$E$4),(AB622&lt;=$I$4),(AA622&lt;=$H$4),(Z622&lt;=$G$4),(Y622&lt;=$F$4),(X622&lt;=$D$4)),"Compliant","Non-Compliant")</f>
        <v>Compliant</v>
      </c>
      <c r="B622" s="38"/>
      <c r="C622" s="38"/>
      <c r="D622" s="39"/>
      <c r="E622" s="40"/>
      <c r="F622" s="31"/>
      <c r="G622" s="40"/>
      <c r="H622" s="40"/>
      <c r="I622" s="40"/>
      <c r="J622" s="40"/>
      <c r="K622" s="40"/>
      <c r="L622" s="40"/>
      <c r="M622" s="40"/>
      <c r="N622" s="32">
        <f>F622*G622</f>
        <v>0</v>
      </c>
      <c r="O622" s="32">
        <f>F622*H622</f>
        <v>0</v>
      </c>
      <c r="P622" s="33" t="e">
        <f>(I622*F622)/N622</f>
        <v>#DIV/0!</v>
      </c>
      <c r="Q622" s="34">
        <f>F622*J622</f>
        <v>0</v>
      </c>
      <c r="R622" s="35" t="e">
        <f>(Q622*9)/N622</f>
        <v>#DIV/0!</v>
      </c>
      <c r="S622" s="34">
        <f>F622*K622</f>
        <v>0</v>
      </c>
      <c r="T622" s="32">
        <f>L622*F622</f>
        <v>0</v>
      </c>
      <c r="U622" s="32">
        <f>M622*F622</f>
        <v>0</v>
      </c>
      <c r="V622" s="36" t="e">
        <f>(U622*4)/N622</f>
        <v>#DIV/0!</v>
      </c>
      <c r="W622" s="33" t="e">
        <f>U622/E622</f>
        <v>#DIV/0!</v>
      </c>
      <c r="X622" s="16">
        <f>IF($D$3="Calories",N622,"")</f>
        <v>0</v>
      </c>
      <c r="Y622" s="16">
        <f>IF($F$3="Grams",O622,IF($F$3="% Calories",P622,""))</f>
        <v>0</v>
      </c>
      <c r="Z622" s="16" t="str">
        <f>IF($G$3="Grams",K622,"")</f>
        <v/>
      </c>
      <c r="AA622" s="16">
        <f>IF($H$3="Grams",Q622,IF($H$3="% Calories",R622,""))</f>
        <v>0</v>
      </c>
      <c r="AB622" s="16" t="str">
        <f>IF($I$3="Milligrams",T622,"")</f>
        <v/>
      </c>
      <c r="AC622" s="16">
        <f>IF($E$3="Grams",U622, IF($E$3="% Calories", V622, IF($E$3="% Weight",W622, "")))</f>
        <v>0</v>
      </c>
      <c r="AD622" s="29">
        <v>1</v>
      </c>
    </row>
    <row r="623" spans="1:30">
      <c r="A623" s="21" t="str">
        <f>IF(AND((AC623&lt;=$E$4),(AB623&lt;=$I$4),(AA623&lt;=$H$4),(Z623&lt;=$G$4),(Y623&lt;=$F$4),(X623&lt;=$D$4)),"Compliant","Non-Compliant")</f>
        <v>Compliant</v>
      </c>
      <c r="B623" s="41"/>
      <c r="C623" s="41"/>
      <c r="D623" s="42"/>
      <c r="E623" s="43"/>
      <c r="F623" s="22"/>
      <c r="G623" s="43"/>
      <c r="H623" s="43"/>
      <c r="I623" s="43"/>
      <c r="J623" s="43"/>
      <c r="K623" s="43"/>
      <c r="L623" s="43"/>
      <c r="M623" s="43"/>
      <c r="N623" s="23">
        <f>F623*G623</f>
        <v>0</v>
      </c>
      <c r="O623" s="23">
        <f>F623*H623</f>
        <v>0</v>
      </c>
      <c r="P623" s="24" t="e">
        <f>(I623*F623)/N623</f>
        <v>#DIV/0!</v>
      </c>
      <c r="Q623" s="25">
        <f>F623*J623</f>
        <v>0</v>
      </c>
      <c r="R623" s="26" t="e">
        <f>(Q623*9)/N623</f>
        <v>#DIV/0!</v>
      </c>
      <c r="S623" s="25">
        <f>F623*K623</f>
        <v>0</v>
      </c>
      <c r="T623" s="23">
        <f>L623*F623</f>
        <v>0</v>
      </c>
      <c r="U623" s="23">
        <f>M623*F623</f>
        <v>0</v>
      </c>
      <c r="V623" s="27" t="e">
        <f>(U623*4)/N623</f>
        <v>#DIV/0!</v>
      </c>
      <c r="W623" s="24" t="e">
        <f>U623/E623</f>
        <v>#DIV/0!</v>
      </c>
      <c r="X623" s="16">
        <f>IF($D$3="Calories",N623,"")</f>
        <v>0</v>
      </c>
      <c r="Y623" s="16">
        <f>IF($F$3="Grams",O623,IF($F$3="% Calories",P623,""))</f>
        <v>0</v>
      </c>
      <c r="Z623" s="16" t="str">
        <f>IF($G$3="Grams",K623,"")</f>
        <v/>
      </c>
      <c r="AA623" s="16">
        <f>IF($H$3="Grams",Q623,IF($H$3="% Calories",R623,""))</f>
        <v>0</v>
      </c>
      <c r="AB623" s="16" t="str">
        <f>IF($I$3="Milligrams",T623,"")</f>
        <v/>
      </c>
      <c r="AC623" s="16">
        <f>IF($E$3="Grams",U623, IF($E$3="% Calories", V623, IF($E$3="% Weight",W623, "")))</f>
        <v>0</v>
      </c>
      <c r="AD623" s="29">
        <v>1</v>
      </c>
    </row>
    <row r="624" spans="1:30">
      <c r="A624" s="30" t="str">
        <f>IF(AND((AC624&lt;=$E$4),(AB624&lt;=$I$4),(AA624&lt;=$H$4),(Z624&lt;=$G$4),(Y624&lt;=$F$4),(X624&lt;=$D$4)),"Compliant","Non-Compliant")</f>
        <v>Compliant</v>
      </c>
      <c r="B624" s="38"/>
      <c r="C624" s="38"/>
      <c r="D624" s="39"/>
      <c r="E624" s="40"/>
      <c r="F624" s="31"/>
      <c r="G624" s="40"/>
      <c r="H624" s="40"/>
      <c r="I624" s="40"/>
      <c r="J624" s="40"/>
      <c r="K624" s="40"/>
      <c r="L624" s="40"/>
      <c r="M624" s="40"/>
      <c r="N624" s="32">
        <f>F624*G624</f>
        <v>0</v>
      </c>
      <c r="O624" s="32">
        <f>F624*H624</f>
        <v>0</v>
      </c>
      <c r="P624" s="33" t="e">
        <f>(I624*F624)/N624</f>
        <v>#DIV/0!</v>
      </c>
      <c r="Q624" s="34">
        <f>F624*J624</f>
        <v>0</v>
      </c>
      <c r="R624" s="35" t="e">
        <f>(Q624*9)/N624</f>
        <v>#DIV/0!</v>
      </c>
      <c r="S624" s="34">
        <f>F624*K624</f>
        <v>0</v>
      </c>
      <c r="T624" s="32">
        <f>L624*F624</f>
        <v>0</v>
      </c>
      <c r="U624" s="32">
        <f>M624*F624</f>
        <v>0</v>
      </c>
      <c r="V624" s="36" t="e">
        <f>(U624*4)/N624</f>
        <v>#DIV/0!</v>
      </c>
      <c r="W624" s="33" t="e">
        <f>U624/E624</f>
        <v>#DIV/0!</v>
      </c>
      <c r="X624" s="16">
        <f>IF($D$3="Calories",N624,"")</f>
        <v>0</v>
      </c>
      <c r="Y624" s="16">
        <f>IF($F$3="Grams",O624,IF($F$3="% Calories",P624,""))</f>
        <v>0</v>
      </c>
      <c r="Z624" s="16" t="str">
        <f>IF($G$3="Grams",K624,"")</f>
        <v/>
      </c>
      <c r="AA624" s="16">
        <f>IF($H$3="Grams",Q624,IF($H$3="% Calories",R624,""))</f>
        <v>0</v>
      </c>
      <c r="AB624" s="16" t="str">
        <f>IF($I$3="Milligrams",T624,"")</f>
        <v/>
      </c>
      <c r="AC624" s="16">
        <f>IF($E$3="Grams",U624, IF($E$3="% Calories", V624, IF($E$3="% Weight",W624, "")))</f>
        <v>0</v>
      </c>
      <c r="AD624" s="29">
        <v>1</v>
      </c>
    </row>
    <row r="625" spans="1:30">
      <c r="A625" s="21" t="str">
        <f>IF(AND((AC625&lt;=$E$4),(AB625&lt;=$I$4),(AA625&lt;=$H$4),(Z625&lt;=$G$4),(Y625&lt;=$F$4),(X625&lt;=$D$4)),"Compliant","Non-Compliant")</f>
        <v>Compliant</v>
      </c>
      <c r="B625" s="41"/>
      <c r="C625" s="41"/>
      <c r="D625" s="42"/>
      <c r="E625" s="43"/>
      <c r="F625" s="22"/>
      <c r="G625" s="43"/>
      <c r="H625" s="43"/>
      <c r="I625" s="43"/>
      <c r="J625" s="43"/>
      <c r="K625" s="43"/>
      <c r="L625" s="43"/>
      <c r="M625" s="43"/>
      <c r="N625" s="23">
        <f>F625*G625</f>
        <v>0</v>
      </c>
      <c r="O625" s="23">
        <f>F625*H625</f>
        <v>0</v>
      </c>
      <c r="P625" s="24" t="e">
        <f>(I625*F625)/N625</f>
        <v>#DIV/0!</v>
      </c>
      <c r="Q625" s="25">
        <f>F625*J625</f>
        <v>0</v>
      </c>
      <c r="R625" s="26" t="e">
        <f>(Q625*9)/N625</f>
        <v>#DIV/0!</v>
      </c>
      <c r="S625" s="25">
        <f>F625*K625</f>
        <v>0</v>
      </c>
      <c r="T625" s="23">
        <f>L625*F625</f>
        <v>0</v>
      </c>
      <c r="U625" s="23">
        <f>M625*F625</f>
        <v>0</v>
      </c>
      <c r="V625" s="27" t="e">
        <f>(U625*4)/N625</f>
        <v>#DIV/0!</v>
      </c>
      <c r="W625" s="24" t="e">
        <f>U625/E625</f>
        <v>#DIV/0!</v>
      </c>
      <c r="X625" s="16">
        <f>IF($D$3="Calories",N625,"")</f>
        <v>0</v>
      </c>
      <c r="Y625" s="16">
        <f>IF($F$3="Grams",O625,IF($F$3="% Calories",P625,""))</f>
        <v>0</v>
      </c>
      <c r="Z625" s="16" t="str">
        <f>IF($G$3="Grams",K625,"")</f>
        <v/>
      </c>
      <c r="AA625" s="16">
        <f>IF($H$3="Grams",Q625,IF($H$3="% Calories",R625,""))</f>
        <v>0</v>
      </c>
      <c r="AB625" s="16" t="str">
        <f>IF($I$3="Milligrams",T625,"")</f>
        <v/>
      </c>
      <c r="AC625" s="16">
        <f>IF($E$3="Grams",U625, IF($E$3="% Calories", V625, IF($E$3="% Weight",W625, "")))</f>
        <v>0</v>
      </c>
      <c r="AD625" s="29">
        <v>1</v>
      </c>
    </row>
    <row r="626" spans="1:30">
      <c r="A626" s="30" t="str">
        <f>IF(AND((AC626&lt;=$E$4),(AB626&lt;=$I$4),(AA626&lt;=$H$4),(Z626&lt;=$G$4),(Y626&lt;=$F$4),(X626&lt;=$D$4)),"Compliant","Non-Compliant")</f>
        <v>Compliant</v>
      </c>
      <c r="B626" s="38"/>
      <c r="C626" s="38"/>
      <c r="D626" s="39"/>
      <c r="E626" s="40"/>
      <c r="F626" s="31"/>
      <c r="G626" s="40"/>
      <c r="H626" s="40"/>
      <c r="I626" s="40"/>
      <c r="J626" s="40"/>
      <c r="K626" s="40"/>
      <c r="L626" s="40"/>
      <c r="M626" s="40"/>
      <c r="N626" s="32">
        <f>F626*G626</f>
        <v>0</v>
      </c>
      <c r="O626" s="32">
        <f>F626*H626</f>
        <v>0</v>
      </c>
      <c r="P626" s="33" t="e">
        <f>(I626*F626)/N626</f>
        <v>#DIV/0!</v>
      </c>
      <c r="Q626" s="34">
        <f>F626*J626</f>
        <v>0</v>
      </c>
      <c r="R626" s="35" t="e">
        <f>(Q626*9)/N626</f>
        <v>#DIV/0!</v>
      </c>
      <c r="S626" s="34">
        <f>F626*K626</f>
        <v>0</v>
      </c>
      <c r="T626" s="32">
        <f>L626*F626</f>
        <v>0</v>
      </c>
      <c r="U626" s="32">
        <f>M626*F626</f>
        <v>0</v>
      </c>
      <c r="V626" s="36" t="e">
        <f>(U626*4)/N626</f>
        <v>#DIV/0!</v>
      </c>
      <c r="W626" s="33" t="e">
        <f>U626/E626</f>
        <v>#DIV/0!</v>
      </c>
      <c r="X626" s="16">
        <f>IF($D$3="Calories",N626,"")</f>
        <v>0</v>
      </c>
      <c r="Y626" s="16">
        <f>IF($F$3="Grams",O626,IF($F$3="% Calories",P626,""))</f>
        <v>0</v>
      </c>
      <c r="Z626" s="16" t="str">
        <f>IF($G$3="Grams",K626,"")</f>
        <v/>
      </c>
      <c r="AA626" s="16">
        <f>IF($H$3="Grams",Q626,IF($H$3="% Calories",R626,""))</f>
        <v>0</v>
      </c>
      <c r="AB626" s="16" t="str">
        <f>IF($I$3="Milligrams",T626,"")</f>
        <v/>
      </c>
      <c r="AC626" s="16">
        <f>IF($E$3="Grams",U626, IF($E$3="% Calories", V626, IF($E$3="% Weight",W626, "")))</f>
        <v>0</v>
      </c>
      <c r="AD626" s="29">
        <v>1</v>
      </c>
    </row>
    <row r="627" spans="1:30">
      <c r="A627" s="21" t="str">
        <f>IF(AND((AC627&lt;=$E$4),(AB627&lt;=$I$4),(AA627&lt;=$H$4),(Z627&lt;=$G$4),(Y627&lt;=$F$4),(X627&lt;=$D$4)),"Compliant","Non-Compliant")</f>
        <v>Compliant</v>
      </c>
      <c r="B627" s="41"/>
      <c r="C627" s="41"/>
      <c r="D627" s="42"/>
      <c r="E627" s="43"/>
      <c r="F627" s="22"/>
      <c r="G627" s="43"/>
      <c r="H627" s="43"/>
      <c r="I627" s="43"/>
      <c r="J627" s="43"/>
      <c r="K627" s="43"/>
      <c r="L627" s="43"/>
      <c r="M627" s="43"/>
      <c r="N627" s="23">
        <f>F627*G627</f>
        <v>0</v>
      </c>
      <c r="O627" s="23">
        <f>F627*H627</f>
        <v>0</v>
      </c>
      <c r="P627" s="24" t="e">
        <f>(I627*F627)/N627</f>
        <v>#DIV/0!</v>
      </c>
      <c r="Q627" s="25">
        <f>F627*J627</f>
        <v>0</v>
      </c>
      <c r="R627" s="26" t="e">
        <f>(Q627*9)/N627</f>
        <v>#DIV/0!</v>
      </c>
      <c r="S627" s="25">
        <f>F627*K627</f>
        <v>0</v>
      </c>
      <c r="T627" s="23">
        <f>L627*F627</f>
        <v>0</v>
      </c>
      <c r="U627" s="23">
        <f>M627*F627</f>
        <v>0</v>
      </c>
      <c r="V627" s="27" t="e">
        <f>(U627*4)/N627</f>
        <v>#DIV/0!</v>
      </c>
      <c r="W627" s="24" t="e">
        <f>U627/E627</f>
        <v>#DIV/0!</v>
      </c>
      <c r="X627" s="16">
        <f>IF($D$3="Calories",N627,"")</f>
        <v>0</v>
      </c>
      <c r="Y627" s="16">
        <f>IF($F$3="Grams",O627,IF($F$3="% Calories",P627,""))</f>
        <v>0</v>
      </c>
      <c r="Z627" s="16" t="str">
        <f>IF($G$3="Grams",K627,"")</f>
        <v/>
      </c>
      <c r="AA627" s="16">
        <f>IF($H$3="Grams",Q627,IF($H$3="% Calories",R627,""))</f>
        <v>0</v>
      </c>
      <c r="AB627" s="16" t="str">
        <f>IF($I$3="Milligrams",T627,"")</f>
        <v/>
      </c>
      <c r="AC627" s="16">
        <f>IF($E$3="Grams",U627, IF($E$3="% Calories", V627, IF($E$3="% Weight",W627, "")))</f>
        <v>0</v>
      </c>
      <c r="AD627" s="29">
        <v>1</v>
      </c>
    </row>
    <row r="628" spans="1:30">
      <c r="A628" s="30" t="str">
        <f>IF(AND((AC628&lt;=$E$4),(AB628&lt;=$I$4),(AA628&lt;=$H$4),(Z628&lt;=$G$4),(Y628&lt;=$F$4),(X628&lt;=$D$4)),"Compliant","Non-Compliant")</f>
        <v>Compliant</v>
      </c>
      <c r="B628" s="38"/>
      <c r="C628" s="38"/>
      <c r="D628" s="39"/>
      <c r="E628" s="40"/>
      <c r="F628" s="31"/>
      <c r="G628" s="40"/>
      <c r="H628" s="40"/>
      <c r="I628" s="40"/>
      <c r="J628" s="40"/>
      <c r="K628" s="40"/>
      <c r="L628" s="40"/>
      <c r="M628" s="40"/>
      <c r="N628" s="32">
        <f>F628*G628</f>
        <v>0</v>
      </c>
      <c r="O628" s="32">
        <f>F628*H628</f>
        <v>0</v>
      </c>
      <c r="P628" s="33" t="e">
        <f>(I628*F628)/N628</f>
        <v>#DIV/0!</v>
      </c>
      <c r="Q628" s="34">
        <f>F628*J628</f>
        <v>0</v>
      </c>
      <c r="R628" s="35" t="e">
        <f>(Q628*9)/N628</f>
        <v>#DIV/0!</v>
      </c>
      <c r="S628" s="34">
        <f>F628*K628</f>
        <v>0</v>
      </c>
      <c r="T628" s="32">
        <f>L628*F628</f>
        <v>0</v>
      </c>
      <c r="U628" s="32">
        <f>M628*F628</f>
        <v>0</v>
      </c>
      <c r="V628" s="36" t="e">
        <f>(U628*4)/N628</f>
        <v>#DIV/0!</v>
      </c>
      <c r="W628" s="33" t="e">
        <f>U628/E628</f>
        <v>#DIV/0!</v>
      </c>
      <c r="X628" s="16">
        <f>IF($D$3="Calories",N628,"")</f>
        <v>0</v>
      </c>
      <c r="Y628" s="16">
        <f>IF($F$3="Grams",O628,IF($F$3="% Calories",P628,""))</f>
        <v>0</v>
      </c>
      <c r="Z628" s="16" t="str">
        <f>IF($G$3="Grams",K628,"")</f>
        <v/>
      </c>
      <c r="AA628" s="16">
        <f>IF($H$3="Grams",Q628,IF($H$3="% Calories",R628,""))</f>
        <v>0</v>
      </c>
      <c r="AB628" s="16" t="str">
        <f>IF($I$3="Milligrams",T628,"")</f>
        <v/>
      </c>
      <c r="AC628" s="16">
        <f>IF($E$3="Grams",U628, IF($E$3="% Calories", V628, IF($E$3="% Weight",W628, "")))</f>
        <v>0</v>
      </c>
      <c r="AD628" s="29">
        <v>1</v>
      </c>
    </row>
    <row r="629" spans="1:30">
      <c r="A629" s="21" t="str">
        <f>IF(AND((AC629&lt;=$E$4),(AB629&lt;=$I$4),(AA629&lt;=$H$4),(Z629&lt;=$G$4),(Y629&lt;=$F$4),(X629&lt;=$D$4)),"Compliant","Non-Compliant")</f>
        <v>Compliant</v>
      </c>
      <c r="B629" s="41"/>
      <c r="C629" s="41"/>
      <c r="D629" s="42"/>
      <c r="E629" s="43"/>
      <c r="F629" s="22"/>
      <c r="G629" s="43"/>
      <c r="H629" s="43"/>
      <c r="I629" s="43"/>
      <c r="J629" s="43"/>
      <c r="K629" s="43"/>
      <c r="L629" s="43"/>
      <c r="M629" s="43"/>
      <c r="N629" s="23">
        <f>F629*G629</f>
        <v>0</v>
      </c>
      <c r="O629" s="23">
        <f>F629*H629</f>
        <v>0</v>
      </c>
      <c r="P629" s="24" t="e">
        <f>(I629*F629)/N629</f>
        <v>#DIV/0!</v>
      </c>
      <c r="Q629" s="25">
        <f>F629*J629</f>
        <v>0</v>
      </c>
      <c r="R629" s="26" t="e">
        <f>(Q629*9)/N629</f>
        <v>#DIV/0!</v>
      </c>
      <c r="S629" s="25">
        <f>F629*K629</f>
        <v>0</v>
      </c>
      <c r="T629" s="23">
        <f>L629*F629</f>
        <v>0</v>
      </c>
      <c r="U629" s="23">
        <f>M629*F629</f>
        <v>0</v>
      </c>
      <c r="V629" s="27" t="e">
        <f>(U629*4)/N629</f>
        <v>#DIV/0!</v>
      </c>
      <c r="W629" s="24" t="e">
        <f>U629/E629</f>
        <v>#DIV/0!</v>
      </c>
      <c r="X629" s="16">
        <f>IF($D$3="Calories",N629,"")</f>
        <v>0</v>
      </c>
      <c r="Y629" s="16">
        <f>IF($F$3="Grams",O629,IF($F$3="% Calories",P629,""))</f>
        <v>0</v>
      </c>
      <c r="Z629" s="16" t="str">
        <f>IF($G$3="Grams",K629,"")</f>
        <v/>
      </c>
      <c r="AA629" s="16">
        <f>IF($H$3="Grams",Q629,IF($H$3="% Calories",R629,""))</f>
        <v>0</v>
      </c>
      <c r="AB629" s="16" t="str">
        <f>IF($I$3="Milligrams",T629,"")</f>
        <v/>
      </c>
      <c r="AC629" s="16">
        <f>IF($E$3="Grams",U629, IF($E$3="% Calories", V629, IF($E$3="% Weight",W629, "")))</f>
        <v>0</v>
      </c>
      <c r="AD629" s="29">
        <v>1</v>
      </c>
    </row>
    <row r="630" spans="1:30">
      <c r="A630" s="30" t="str">
        <f>IF(AND((AC630&lt;=$E$4),(AB630&lt;=$I$4),(AA630&lt;=$H$4),(Z630&lt;=$G$4),(Y630&lt;=$F$4),(X630&lt;=$D$4)),"Compliant","Non-Compliant")</f>
        <v>Compliant</v>
      </c>
      <c r="B630" s="38"/>
      <c r="C630" s="38"/>
      <c r="D630" s="39"/>
      <c r="E630" s="40"/>
      <c r="F630" s="31"/>
      <c r="G630" s="40"/>
      <c r="H630" s="40"/>
      <c r="I630" s="40"/>
      <c r="J630" s="40"/>
      <c r="K630" s="40"/>
      <c r="L630" s="40"/>
      <c r="M630" s="40"/>
      <c r="N630" s="32">
        <f>F630*G630</f>
        <v>0</v>
      </c>
      <c r="O630" s="32">
        <f>F630*H630</f>
        <v>0</v>
      </c>
      <c r="P630" s="33" t="e">
        <f>(I630*F630)/N630</f>
        <v>#DIV/0!</v>
      </c>
      <c r="Q630" s="34">
        <f>F630*J630</f>
        <v>0</v>
      </c>
      <c r="R630" s="35" t="e">
        <f>(Q630*9)/N630</f>
        <v>#DIV/0!</v>
      </c>
      <c r="S630" s="34">
        <f>F630*K630</f>
        <v>0</v>
      </c>
      <c r="T630" s="32">
        <f>L630*F630</f>
        <v>0</v>
      </c>
      <c r="U630" s="32">
        <f>M630*F630</f>
        <v>0</v>
      </c>
      <c r="V630" s="36" t="e">
        <f>(U630*4)/N630</f>
        <v>#DIV/0!</v>
      </c>
      <c r="W630" s="33" t="e">
        <f>U630/E630</f>
        <v>#DIV/0!</v>
      </c>
      <c r="X630" s="16">
        <f>IF($D$3="Calories",N630,"")</f>
        <v>0</v>
      </c>
      <c r="Y630" s="16">
        <f>IF($F$3="Grams",O630,IF($F$3="% Calories",P630,""))</f>
        <v>0</v>
      </c>
      <c r="Z630" s="16" t="str">
        <f>IF($G$3="Grams",K630,"")</f>
        <v/>
      </c>
      <c r="AA630" s="16">
        <f>IF($H$3="Grams",Q630,IF($H$3="% Calories",R630,""))</f>
        <v>0</v>
      </c>
      <c r="AB630" s="16" t="str">
        <f>IF($I$3="Milligrams",T630,"")</f>
        <v/>
      </c>
      <c r="AC630" s="16">
        <f>IF($E$3="Grams",U630, IF($E$3="% Calories", V630, IF($E$3="% Weight",W630, "")))</f>
        <v>0</v>
      </c>
      <c r="AD630" s="29">
        <v>1</v>
      </c>
    </row>
    <row r="631" spans="1:30">
      <c r="A631" s="21" t="str">
        <f>IF(AND((AC631&lt;=$E$4),(AB631&lt;=$I$4),(AA631&lt;=$H$4),(Z631&lt;=$G$4),(Y631&lt;=$F$4),(X631&lt;=$D$4)),"Compliant","Non-Compliant")</f>
        <v>Compliant</v>
      </c>
      <c r="B631" s="41"/>
      <c r="C631" s="41"/>
      <c r="D631" s="42"/>
      <c r="E631" s="43"/>
      <c r="F631" s="22"/>
      <c r="G631" s="43"/>
      <c r="H631" s="43"/>
      <c r="I631" s="43"/>
      <c r="J631" s="43"/>
      <c r="K631" s="43"/>
      <c r="L631" s="43"/>
      <c r="M631" s="43"/>
      <c r="N631" s="23">
        <f>F631*G631</f>
        <v>0</v>
      </c>
      <c r="O631" s="23">
        <f>F631*H631</f>
        <v>0</v>
      </c>
      <c r="P631" s="24" t="e">
        <f>(I631*F631)/N631</f>
        <v>#DIV/0!</v>
      </c>
      <c r="Q631" s="25">
        <f>F631*J631</f>
        <v>0</v>
      </c>
      <c r="R631" s="26" t="e">
        <f>(Q631*9)/N631</f>
        <v>#DIV/0!</v>
      </c>
      <c r="S631" s="25">
        <f>F631*K631</f>
        <v>0</v>
      </c>
      <c r="T631" s="23">
        <f>L631*F631</f>
        <v>0</v>
      </c>
      <c r="U631" s="23">
        <f>M631*F631</f>
        <v>0</v>
      </c>
      <c r="V631" s="27" t="e">
        <f>(U631*4)/N631</f>
        <v>#DIV/0!</v>
      </c>
      <c r="W631" s="24" t="e">
        <f>U631/E631</f>
        <v>#DIV/0!</v>
      </c>
      <c r="X631" s="16">
        <f>IF($D$3="Calories",N631,"")</f>
        <v>0</v>
      </c>
      <c r="Y631" s="16">
        <f>IF($F$3="Grams",O631,IF($F$3="% Calories",P631,""))</f>
        <v>0</v>
      </c>
      <c r="Z631" s="16" t="str">
        <f>IF($G$3="Grams",K631,"")</f>
        <v/>
      </c>
      <c r="AA631" s="16">
        <f>IF($H$3="Grams",Q631,IF($H$3="% Calories",R631,""))</f>
        <v>0</v>
      </c>
      <c r="AB631" s="16" t="str">
        <f>IF($I$3="Milligrams",T631,"")</f>
        <v/>
      </c>
      <c r="AC631" s="16">
        <f>IF($E$3="Grams",U631, IF($E$3="% Calories", V631, IF($E$3="% Weight",W631, "")))</f>
        <v>0</v>
      </c>
      <c r="AD631" s="29">
        <v>1</v>
      </c>
    </row>
    <row r="632" spans="1:30">
      <c r="A632" s="30" t="str">
        <f>IF(AND((AC632&lt;=$E$4),(AB632&lt;=$I$4),(AA632&lt;=$H$4),(Z632&lt;=$G$4),(Y632&lt;=$F$4),(X632&lt;=$D$4)),"Compliant","Non-Compliant")</f>
        <v>Compliant</v>
      </c>
      <c r="B632" s="38"/>
      <c r="C632" s="38"/>
      <c r="D632" s="39"/>
      <c r="E632" s="40"/>
      <c r="F632" s="31"/>
      <c r="G632" s="40"/>
      <c r="H632" s="40"/>
      <c r="I632" s="40"/>
      <c r="J632" s="40"/>
      <c r="K632" s="40"/>
      <c r="L632" s="40"/>
      <c r="M632" s="40"/>
      <c r="N632" s="32">
        <f>F632*G632</f>
        <v>0</v>
      </c>
      <c r="O632" s="32">
        <f>F632*H632</f>
        <v>0</v>
      </c>
      <c r="P632" s="33" t="e">
        <f>(I632*F632)/N632</f>
        <v>#DIV/0!</v>
      </c>
      <c r="Q632" s="34">
        <f>F632*J632</f>
        <v>0</v>
      </c>
      <c r="R632" s="35" t="e">
        <f>(Q632*9)/N632</f>
        <v>#DIV/0!</v>
      </c>
      <c r="S632" s="34">
        <f>F632*K632</f>
        <v>0</v>
      </c>
      <c r="T632" s="32">
        <f>L632*F632</f>
        <v>0</v>
      </c>
      <c r="U632" s="32">
        <f>M632*F632</f>
        <v>0</v>
      </c>
      <c r="V632" s="36" t="e">
        <f>(U632*4)/N632</f>
        <v>#DIV/0!</v>
      </c>
      <c r="W632" s="33" t="e">
        <f>U632/E632</f>
        <v>#DIV/0!</v>
      </c>
      <c r="X632" s="16">
        <f>IF($D$3="Calories",N632,"")</f>
        <v>0</v>
      </c>
      <c r="Y632" s="16">
        <f>IF($F$3="Grams",O632,IF($F$3="% Calories",P632,""))</f>
        <v>0</v>
      </c>
      <c r="Z632" s="16" t="str">
        <f>IF($G$3="Grams",K632,"")</f>
        <v/>
      </c>
      <c r="AA632" s="16">
        <f>IF($H$3="Grams",Q632,IF($H$3="% Calories",R632,""))</f>
        <v>0</v>
      </c>
      <c r="AB632" s="16" t="str">
        <f>IF($I$3="Milligrams",T632,"")</f>
        <v/>
      </c>
      <c r="AC632" s="16">
        <f>IF($E$3="Grams",U632, IF($E$3="% Calories", V632, IF($E$3="% Weight",W632, "")))</f>
        <v>0</v>
      </c>
      <c r="AD632" s="29">
        <v>1</v>
      </c>
    </row>
    <row r="633" spans="1:30">
      <c r="A633" s="21" t="str">
        <f>IF(AND((AC633&lt;=$E$4),(AB633&lt;=$I$4),(AA633&lt;=$H$4),(Z633&lt;=$G$4),(Y633&lt;=$F$4),(X633&lt;=$D$4)),"Compliant","Non-Compliant")</f>
        <v>Compliant</v>
      </c>
      <c r="B633" s="41"/>
      <c r="C633" s="41"/>
      <c r="D633" s="42"/>
      <c r="E633" s="43"/>
      <c r="F633" s="22"/>
      <c r="G633" s="43"/>
      <c r="H633" s="43"/>
      <c r="I633" s="43"/>
      <c r="J633" s="43"/>
      <c r="K633" s="43"/>
      <c r="L633" s="43"/>
      <c r="M633" s="43"/>
      <c r="N633" s="23">
        <f>F633*G633</f>
        <v>0</v>
      </c>
      <c r="O633" s="23">
        <f>F633*H633</f>
        <v>0</v>
      </c>
      <c r="P633" s="24" t="e">
        <f>(I633*F633)/N633</f>
        <v>#DIV/0!</v>
      </c>
      <c r="Q633" s="25">
        <f>F633*J633</f>
        <v>0</v>
      </c>
      <c r="R633" s="26" t="e">
        <f>(Q633*9)/N633</f>
        <v>#DIV/0!</v>
      </c>
      <c r="S633" s="25">
        <f>F633*K633</f>
        <v>0</v>
      </c>
      <c r="T633" s="23">
        <f>L633*F633</f>
        <v>0</v>
      </c>
      <c r="U633" s="23">
        <f>M633*F633</f>
        <v>0</v>
      </c>
      <c r="V633" s="27" t="e">
        <f>(U633*4)/N633</f>
        <v>#DIV/0!</v>
      </c>
      <c r="W633" s="24" t="e">
        <f>U633/E633</f>
        <v>#DIV/0!</v>
      </c>
      <c r="X633" s="16">
        <f>IF($D$3="Calories",N633,"")</f>
        <v>0</v>
      </c>
      <c r="Y633" s="16">
        <f>IF($F$3="Grams",O633,IF($F$3="% Calories",P633,""))</f>
        <v>0</v>
      </c>
      <c r="Z633" s="16" t="str">
        <f>IF($G$3="Grams",K633,"")</f>
        <v/>
      </c>
      <c r="AA633" s="16">
        <f>IF($H$3="Grams",Q633,IF($H$3="% Calories",R633,""))</f>
        <v>0</v>
      </c>
      <c r="AB633" s="16" t="str">
        <f>IF($I$3="Milligrams",T633,"")</f>
        <v/>
      </c>
      <c r="AC633" s="16">
        <f>IF($E$3="Grams",U633, IF($E$3="% Calories", V633, IF($E$3="% Weight",W633, "")))</f>
        <v>0</v>
      </c>
      <c r="AD633" s="29">
        <v>1</v>
      </c>
    </row>
    <row r="634" spans="1:30">
      <c r="A634" s="30" t="str">
        <f>IF(AND((AC634&lt;=$E$4),(AB634&lt;=$I$4),(AA634&lt;=$H$4),(Z634&lt;=$G$4),(Y634&lt;=$F$4),(X634&lt;=$D$4)),"Compliant","Non-Compliant")</f>
        <v>Compliant</v>
      </c>
      <c r="B634" s="38"/>
      <c r="C634" s="38"/>
      <c r="D634" s="39"/>
      <c r="E634" s="40"/>
      <c r="F634" s="31"/>
      <c r="G634" s="40"/>
      <c r="H634" s="40"/>
      <c r="I634" s="40"/>
      <c r="J634" s="40"/>
      <c r="K634" s="40"/>
      <c r="L634" s="40"/>
      <c r="M634" s="40"/>
      <c r="N634" s="32">
        <f>F634*G634</f>
        <v>0</v>
      </c>
      <c r="O634" s="32">
        <f>F634*H634</f>
        <v>0</v>
      </c>
      <c r="P634" s="33" t="e">
        <f>(I634*F634)/N634</f>
        <v>#DIV/0!</v>
      </c>
      <c r="Q634" s="34">
        <f>F634*J634</f>
        <v>0</v>
      </c>
      <c r="R634" s="35" t="e">
        <f>(Q634*9)/N634</f>
        <v>#DIV/0!</v>
      </c>
      <c r="S634" s="34">
        <f>F634*K634</f>
        <v>0</v>
      </c>
      <c r="T634" s="32">
        <f>L634*F634</f>
        <v>0</v>
      </c>
      <c r="U634" s="32">
        <f>M634*F634</f>
        <v>0</v>
      </c>
      <c r="V634" s="36" t="e">
        <f>(U634*4)/N634</f>
        <v>#DIV/0!</v>
      </c>
      <c r="W634" s="33" t="e">
        <f>U634/E634</f>
        <v>#DIV/0!</v>
      </c>
      <c r="X634" s="16">
        <f>IF($D$3="Calories",N634,"")</f>
        <v>0</v>
      </c>
      <c r="Y634" s="16">
        <f>IF($F$3="Grams",O634,IF($F$3="% Calories",P634,""))</f>
        <v>0</v>
      </c>
      <c r="Z634" s="16" t="str">
        <f>IF($G$3="Grams",K634,"")</f>
        <v/>
      </c>
      <c r="AA634" s="16">
        <f>IF($H$3="Grams",Q634,IF($H$3="% Calories",R634,""))</f>
        <v>0</v>
      </c>
      <c r="AB634" s="16" t="str">
        <f>IF($I$3="Milligrams",T634,"")</f>
        <v/>
      </c>
      <c r="AC634" s="16">
        <f>IF($E$3="Grams",U634, IF($E$3="% Calories", V634, IF($E$3="% Weight",W634, "")))</f>
        <v>0</v>
      </c>
      <c r="AD634" s="29">
        <v>1</v>
      </c>
    </row>
    <row r="635" spans="1:30">
      <c r="A635" s="21" t="str">
        <f>IF(AND((AC635&lt;=$E$4),(AB635&lt;=$I$4),(AA635&lt;=$H$4),(Z635&lt;=$G$4),(Y635&lt;=$F$4),(X635&lt;=$D$4)),"Compliant","Non-Compliant")</f>
        <v>Compliant</v>
      </c>
      <c r="B635" s="41"/>
      <c r="C635" s="41"/>
      <c r="D635" s="42"/>
      <c r="E635" s="43"/>
      <c r="F635" s="22"/>
      <c r="G635" s="43"/>
      <c r="H635" s="43"/>
      <c r="I635" s="43"/>
      <c r="J635" s="43"/>
      <c r="K635" s="43"/>
      <c r="L635" s="43"/>
      <c r="M635" s="43"/>
      <c r="N635" s="23">
        <f>F635*G635</f>
        <v>0</v>
      </c>
      <c r="O635" s="23">
        <f>F635*H635</f>
        <v>0</v>
      </c>
      <c r="P635" s="24" t="e">
        <f>(I635*F635)/N635</f>
        <v>#DIV/0!</v>
      </c>
      <c r="Q635" s="25">
        <f>F635*J635</f>
        <v>0</v>
      </c>
      <c r="R635" s="26" t="e">
        <f>(Q635*9)/N635</f>
        <v>#DIV/0!</v>
      </c>
      <c r="S635" s="25">
        <f>F635*K635</f>
        <v>0</v>
      </c>
      <c r="T635" s="23">
        <f>L635*F635</f>
        <v>0</v>
      </c>
      <c r="U635" s="23">
        <f>M635*F635</f>
        <v>0</v>
      </c>
      <c r="V635" s="27" t="e">
        <f>(U635*4)/N635</f>
        <v>#DIV/0!</v>
      </c>
      <c r="W635" s="24" t="e">
        <f>U635/E635</f>
        <v>#DIV/0!</v>
      </c>
      <c r="X635" s="16">
        <f>IF($D$3="Calories",N635,"")</f>
        <v>0</v>
      </c>
      <c r="Y635" s="16">
        <f>IF($F$3="Grams",O635,IF($F$3="% Calories",P635,""))</f>
        <v>0</v>
      </c>
      <c r="Z635" s="16" t="str">
        <f>IF($G$3="Grams",K635,"")</f>
        <v/>
      </c>
      <c r="AA635" s="16">
        <f>IF($H$3="Grams",Q635,IF($H$3="% Calories",R635,""))</f>
        <v>0</v>
      </c>
      <c r="AB635" s="16" t="str">
        <f>IF($I$3="Milligrams",T635,"")</f>
        <v/>
      </c>
      <c r="AC635" s="16">
        <f>IF($E$3="Grams",U635, IF($E$3="% Calories", V635, IF($E$3="% Weight",W635, "")))</f>
        <v>0</v>
      </c>
      <c r="AD635" s="29">
        <v>1</v>
      </c>
    </row>
    <row r="636" spans="1:30">
      <c r="A636" s="30" t="str">
        <f>IF(AND((AC636&lt;=$E$4),(AB636&lt;=$I$4),(AA636&lt;=$H$4),(Z636&lt;=$G$4),(Y636&lt;=$F$4),(X636&lt;=$D$4)),"Compliant","Non-Compliant")</f>
        <v>Compliant</v>
      </c>
      <c r="B636" s="38"/>
      <c r="C636" s="38"/>
      <c r="D636" s="39"/>
      <c r="E636" s="40"/>
      <c r="F636" s="31"/>
      <c r="G636" s="40"/>
      <c r="H636" s="40"/>
      <c r="I636" s="40"/>
      <c r="J636" s="40"/>
      <c r="K636" s="40"/>
      <c r="L636" s="40"/>
      <c r="M636" s="40"/>
      <c r="N636" s="32">
        <f>F636*G636</f>
        <v>0</v>
      </c>
      <c r="O636" s="32">
        <f>F636*H636</f>
        <v>0</v>
      </c>
      <c r="P636" s="33" t="e">
        <f>(I636*F636)/N636</f>
        <v>#DIV/0!</v>
      </c>
      <c r="Q636" s="34">
        <f>F636*J636</f>
        <v>0</v>
      </c>
      <c r="R636" s="35" t="e">
        <f>(Q636*9)/N636</f>
        <v>#DIV/0!</v>
      </c>
      <c r="S636" s="34">
        <f>F636*K636</f>
        <v>0</v>
      </c>
      <c r="T636" s="32">
        <f>L636*F636</f>
        <v>0</v>
      </c>
      <c r="U636" s="32">
        <f>M636*F636</f>
        <v>0</v>
      </c>
      <c r="V636" s="36" t="e">
        <f>(U636*4)/N636</f>
        <v>#DIV/0!</v>
      </c>
      <c r="W636" s="33" t="e">
        <f>U636/E636</f>
        <v>#DIV/0!</v>
      </c>
      <c r="X636" s="16">
        <f>IF($D$3="Calories",N636,"")</f>
        <v>0</v>
      </c>
      <c r="Y636" s="16">
        <f>IF($F$3="Grams",O636,IF($F$3="% Calories",P636,""))</f>
        <v>0</v>
      </c>
      <c r="Z636" s="16" t="str">
        <f>IF($G$3="Grams",K636,"")</f>
        <v/>
      </c>
      <c r="AA636" s="16">
        <f>IF($H$3="Grams",Q636,IF($H$3="% Calories",R636,""))</f>
        <v>0</v>
      </c>
      <c r="AB636" s="16" t="str">
        <f>IF($I$3="Milligrams",T636,"")</f>
        <v/>
      </c>
      <c r="AC636" s="16">
        <f>IF($E$3="Grams",U636, IF($E$3="% Calories", V636, IF($E$3="% Weight",W636, "")))</f>
        <v>0</v>
      </c>
      <c r="AD636" s="29">
        <v>1</v>
      </c>
    </row>
    <row r="637" spans="1:30">
      <c r="A637" s="21" t="str">
        <f>IF(AND((AC637&lt;=$E$4),(AB637&lt;=$I$4),(AA637&lt;=$H$4),(Z637&lt;=$G$4),(Y637&lt;=$F$4),(X637&lt;=$D$4)),"Compliant","Non-Compliant")</f>
        <v>Compliant</v>
      </c>
      <c r="B637" s="41"/>
      <c r="C637" s="41"/>
      <c r="D637" s="42"/>
      <c r="E637" s="43"/>
      <c r="F637" s="22"/>
      <c r="G637" s="43"/>
      <c r="H637" s="43"/>
      <c r="I637" s="43"/>
      <c r="J637" s="43"/>
      <c r="K637" s="43"/>
      <c r="L637" s="43"/>
      <c r="M637" s="43"/>
      <c r="N637" s="23">
        <f>F637*G637</f>
        <v>0</v>
      </c>
      <c r="O637" s="23">
        <f>F637*H637</f>
        <v>0</v>
      </c>
      <c r="P637" s="24" t="e">
        <f>(I637*F637)/N637</f>
        <v>#DIV/0!</v>
      </c>
      <c r="Q637" s="25">
        <f>F637*J637</f>
        <v>0</v>
      </c>
      <c r="R637" s="26" t="e">
        <f>(Q637*9)/N637</f>
        <v>#DIV/0!</v>
      </c>
      <c r="S637" s="25">
        <f>F637*K637</f>
        <v>0</v>
      </c>
      <c r="T637" s="23">
        <f>L637*F637</f>
        <v>0</v>
      </c>
      <c r="U637" s="23">
        <f>M637*F637</f>
        <v>0</v>
      </c>
      <c r="V637" s="27" t="e">
        <f>(U637*4)/N637</f>
        <v>#DIV/0!</v>
      </c>
      <c r="W637" s="24" t="e">
        <f>U637/E637</f>
        <v>#DIV/0!</v>
      </c>
      <c r="X637" s="16">
        <f>IF($D$3="Calories",N637,"")</f>
        <v>0</v>
      </c>
      <c r="Y637" s="16">
        <f>IF($F$3="Grams",O637,IF($F$3="% Calories",P637,""))</f>
        <v>0</v>
      </c>
      <c r="Z637" s="16" t="str">
        <f>IF($G$3="Grams",K637,"")</f>
        <v/>
      </c>
      <c r="AA637" s="16">
        <f>IF($H$3="Grams",Q637,IF($H$3="% Calories",R637,""))</f>
        <v>0</v>
      </c>
      <c r="AB637" s="16" t="str">
        <f>IF($I$3="Milligrams",T637,"")</f>
        <v/>
      </c>
      <c r="AC637" s="16">
        <f>IF($E$3="Grams",U637, IF($E$3="% Calories", V637, IF($E$3="% Weight",W637, "")))</f>
        <v>0</v>
      </c>
      <c r="AD637" s="29">
        <v>1</v>
      </c>
    </row>
    <row r="638" spans="1:30">
      <c r="A638" s="30" t="str">
        <f>IF(AND((AC638&lt;=$E$4),(AB638&lt;=$I$4),(AA638&lt;=$H$4),(Z638&lt;=$G$4),(Y638&lt;=$F$4),(X638&lt;=$D$4)),"Compliant","Non-Compliant")</f>
        <v>Compliant</v>
      </c>
      <c r="B638" s="38"/>
      <c r="C638" s="38"/>
      <c r="D638" s="39"/>
      <c r="E638" s="40"/>
      <c r="F638" s="31"/>
      <c r="G638" s="40"/>
      <c r="H638" s="40"/>
      <c r="I638" s="40"/>
      <c r="J638" s="40"/>
      <c r="K638" s="40"/>
      <c r="L638" s="40"/>
      <c r="M638" s="40"/>
      <c r="N638" s="32">
        <f>F638*G638</f>
        <v>0</v>
      </c>
      <c r="O638" s="32">
        <f>F638*H638</f>
        <v>0</v>
      </c>
      <c r="P638" s="33" t="e">
        <f>(I638*F638)/N638</f>
        <v>#DIV/0!</v>
      </c>
      <c r="Q638" s="34">
        <f>F638*J638</f>
        <v>0</v>
      </c>
      <c r="R638" s="35" t="e">
        <f>(Q638*9)/N638</f>
        <v>#DIV/0!</v>
      </c>
      <c r="S638" s="34">
        <f>F638*K638</f>
        <v>0</v>
      </c>
      <c r="T638" s="32">
        <f>L638*F638</f>
        <v>0</v>
      </c>
      <c r="U638" s="32">
        <f>M638*F638</f>
        <v>0</v>
      </c>
      <c r="V638" s="36" t="e">
        <f>(U638*4)/N638</f>
        <v>#DIV/0!</v>
      </c>
      <c r="W638" s="33" t="e">
        <f>U638/E638</f>
        <v>#DIV/0!</v>
      </c>
      <c r="X638" s="16">
        <f>IF($D$3="Calories",N638,"")</f>
        <v>0</v>
      </c>
      <c r="Y638" s="16">
        <f>IF($F$3="Grams",O638,IF($F$3="% Calories",P638,""))</f>
        <v>0</v>
      </c>
      <c r="Z638" s="16" t="str">
        <f>IF($G$3="Grams",K638,"")</f>
        <v/>
      </c>
      <c r="AA638" s="16">
        <f>IF($H$3="Grams",Q638,IF($H$3="% Calories",R638,""))</f>
        <v>0</v>
      </c>
      <c r="AB638" s="16" t="str">
        <f>IF($I$3="Milligrams",T638,"")</f>
        <v/>
      </c>
      <c r="AC638" s="16">
        <f>IF($E$3="Grams",U638, IF($E$3="% Calories", V638, IF($E$3="% Weight",W638, "")))</f>
        <v>0</v>
      </c>
      <c r="AD638" s="29">
        <v>1</v>
      </c>
    </row>
    <row r="639" spans="1:30">
      <c r="A639" s="21" t="str">
        <f>IF(AND((AC639&lt;=$E$4),(AB639&lt;=$I$4),(AA639&lt;=$H$4),(Z639&lt;=$G$4),(Y639&lt;=$F$4),(X639&lt;=$D$4)),"Compliant","Non-Compliant")</f>
        <v>Compliant</v>
      </c>
      <c r="B639" s="41"/>
      <c r="C639" s="41"/>
      <c r="D639" s="42"/>
      <c r="E639" s="43"/>
      <c r="F639" s="22"/>
      <c r="G639" s="43"/>
      <c r="H639" s="43"/>
      <c r="I639" s="43"/>
      <c r="J639" s="43"/>
      <c r="K639" s="43"/>
      <c r="L639" s="43"/>
      <c r="M639" s="43"/>
      <c r="N639" s="23">
        <f>F639*G639</f>
        <v>0</v>
      </c>
      <c r="O639" s="23">
        <f>F639*H639</f>
        <v>0</v>
      </c>
      <c r="P639" s="24" t="e">
        <f>(I639*F639)/N639</f>
        <v>#DIV/0!</v>
      </c>
      <c r="Q639" s="25">
        <f>F639*J639</f>
        <v>0</v>
      </c>
      <c r="R639" s="26" t="e">
        <f>(Q639*9)/N639</f>
        <v>#DIV/0!</v>
      </c>
      <c r="S639" s="25">
        <f>F639*K639</f>
        <v>0</v>
      </c>
      <c r="T639" s="23">
        <f>L639*F639</f>
        <v>0</v>
      </c>
      <c r="U639" s="23">
        <f>M639*F639</f>
        <v>0</v>
      </c>
      <c r="V639" s="27" t="e">
        <f>(U639*4)/N639</f>
        <v>#DIV/0!</v>
      </c>
      <c r="W639" s="24" t="e">
        <f>U639/E639</f>
        <v>#DIV/0!</v>
      </c>
      <c r="X639" s="16">
        <f>IF($D$3="Calories",N639,"")</f>
        <v>0</v>
      </c>
      <c r="Y639" s="16">
        <f>IF($F$3="Grams",O639,IF($F$3="% Calories",P639,""))</f>
        <v>0</v>
      </c>
      <c r="Z639" s="16" t="str">
        <f>IF($G$3="Grams",K639,"")</f>
        <v/>
      </c>
      <c r="AA639" s="16">
        <f>IF($H$3="Grams",Q639,IF($H$3="% Calories",R639,""))</f>
        <v>0</v>
      </c>
      <c r="AB639" s="16" t="str">
        <f>IF($I$3="Milligrams",T639,"")</f>
        <v/>
      </c>
      <c r="AC639" s="16">
        <f>IF($E$3="Grams",U639, IF($E$3="% Calories", V639, IF($E$3="% Weight",W639, "")))</f>
        <v>0</v>
      </c>
      <c r="AD639" s="29">
        <v>1</v>
      </c>
    </row>
    <row r="640" spans="1:30">
      <c r="A640" s="30" t="str">
        <f>IF(AND((AC640&lt;=$E$4),(AB640&lt;=$I$4),(AA640&lt;=$H$4),(Z640&lt;=$G$4),(Y640&lt;=$F$4),(X640&lt;=$D$4)),"Compliant","Non-Compliant")</f>
        <v>Compliant</v>
      </c>
      <c r="B640" s="38"/>
      <c r="C640" s="38"/>
      <c r="D640" s="39"/>
      <c r="E640" s="40"/>
      <c r="F640" s="31"/>
      <c r="G640" s="40"/>
      <c r="H640" s="40"/>
      <c r="I640" s="40"/>
      <c r="J640" s="40"/>
      <c r="K640" s="40"/>
      <c r="L640" s="40"/>
      <c r="M640" s="40"/>
      <c r="N640" s="32">
        <f>F640*G640</f>
        <v>0</v>
      </c>
      <c r="O640" s="32">
        <f>F640*H640</f>
        <v>0</v>
      </c>
      <c r="P640" s="33" t="e">
        <f>(I640*F640)/N640</f>
        <v>#DIV/0!</v>
      </c>
      <c r="Q640" s="34">
        <f>F640*J640</f>
        <v>0</v>
      </c>
      <c r="R640" s="35" t="e">
        <f>(Q640*9)/N640</f>
        <v>#DIV/0!</v>
      </c>
      <c r="S640" s="34">
        <f>F640*K640</f>
        <v>0</v>
      </c>
      <c r="T640" s="32">
        <f>L640*F640</f>
        <v>0</v>
      </c>
      <c r="U640" s="32">
        <f>M640*F640</f>
        <v>0</v>
      </c>
      <c r="V640" s="36" t="e">
        <f>(U640*4)/N640</f>
        <v>#DIV/0!</v>
      </c>
      <c r="W640" s="33" t="e">
        <f>U640/E640</f>
        <v>#DIV/0!</v>
      </c>
      <c r="X640" s="16">
        <f>IF($D$3="Calories",N640,"")</f>
        <v>0</v>
      </c>
      <c r="Y640" s="16">
        <f>IF($F$3="Grams",O640,IF($F$3="% Calories",P640,""))</f>
        <v>0</v>
      </c>
      <c r="Z640" s="16" t="str">
        <f>IF($G$3="Grams",K640,"")</f>
        <v/>
      </c>
      <c r="AA640" s="16">
        <f>IF($H$3="Grams",Q640,IF($H$3="% Calories",R640,""))</f>
        <v>0</v>
      </c>
      <c r="AB640" s="16" t="str">
        <f>IF($I$3="Milligrams",T640,"")</f>
        <v/>
      </c>
      <c r="AC640" s="16">
        <f>IF($E$3="Grams",U640, IF($E$3="% Calories", V640, IF($E$3="% Weight",W640, "")))</f>
        <v>0</v>
      </c>
      <c r="AD640" s="29">
        <v>1</v>
      </c>
    </row>
    <row r="641" spans="1:30">
      <c r="A641" s="21" t="str">
        <f>IF(AND((AC641&lt;=$E$4),(AB641&lt;=$I$4),(AA641&lt;=$H$4),(Z641&lt;=$G$4),(Y641&lt;=$F$4),(X641&lt;=$D$4)),"Compliant","Non-Compliant")</f>
        <v>Compliant</v>
      </c>
      <c r="B641" s="41"/>
      <c r="C641" s="41"/>
      <c r="D641" s="42"/>
      <c r="E641" s="43"/>
      <c r="F641" s="22"/>
      <c r="G641" s="43"/>
      <c r="H641" s="43"/>
      <c r="I641" s="43"/>
      <c r="J641" s="43"/>
      <c r="K641" s="43"/>
      <c r="L641" s="43"/>
      <c r="M641" s="43"/>
      <c r="N641" s="23">
        <f>F641*G641</f>
        <v>0</v>
      </c>
      <c r="O641" s="23">
        <f>F641*H641</f>
        <v>0</v>
      </c>
      <c r="P641" s="24" t="e">
        <f>(I641*F641)/N641</f>
        <v>#DIV/0!</v>
      </c>
      <c r="Q641" s="25">
        <f>F641*J641</f>
        <v>0</v>
      </c>
      <c r="R641" s="26" t="e">
        <f>(Q641*9)/N641</f>
        <v>#DIV/0!</v>
      </c>
      <c r="S641" s="25">
        <f>F641*K641</f>
        <v>0</v>
      </c>
      <c r="T641" s="23">
        <f>L641*F641</f>
        <v>0</v>
      </c>
      <c r="U641" s="23">
        <f>M641*F641</f>
        <v>0</v>
      </c>
      <c r="V641" s="27" t="e">
        <f>(U641*4)/N641</f>
        <v>#DIV/0!</v>
      </c>
      <c r="W641" s="24" t="e">
        <f>U641/E641</f>
        <v>#DIV/0!</v>
      </c>
      <c r="X641" s="16">
        <f>IF($D$3="Calories",N641,"")</f>
        <v>0</v>
      </c>
      <c r="Y641" s="16">
        <f>IF($F$3="Grams",O641,IF($F$3="% Calories",P641,""))</f>
        <v>0</v>
      </c>
      <c r="Z641" s="16" t="str">
        <f>IF($G$3="Grams",K641,"")</f>
        <v/>
      </c>
      <c r="AA641" s="16">
        <f>IF($H$3="Grams",Q641,IF($H$3="% Calories",R641,""))</f>
        <v>0</v>
      </c>
      <c r="AB641" s="16" t="str">
        <f>IF($I$3="Milligrams",T641,"")</f>
        <v/>
      </c>
      <c r="AC641" s="16">
        <f>IF($E$3="Grams",U641, IF($E$3="% Calories", V641, IF($E$3="% Weight",W641, "")))</f>
        <v>0</v>
      </c>
      <c r="AD641" s="29">
        <v>1</v>
      </c>
    </row>
    <row r="642" spans="1:30">
      <c r="A642" s="30" t="str">
        <f>IF(AND((AC642&lt;=$E$4),(AB642&lt;=$I$4),(AA642&lt;=$H$4),(Z642&lt;=$G$4),(Y642&lt;=$F$4),(X642&lt;=$D$4)),"Compliant","Non-Compliant")</f>
        <v>Compliant</v>
      </c>
      <c r="B642" s="38"/>
      <c r="C642" s="38"/>
      <c r="D642" s="39"/>
      <c r="E642" s="40"/>
      <c r="F642" s="31"/>
      <c r="G642" s="40"/>
      <c r="H642" s="40"/>
      <c r="I642" s="40"/>
      <c r="J642" s="40"/>
      <c r="K642" s="40"/>
      <c r="L642" s="40"/>
      <c r="M642" s="40"/>
      <c r="N642" s="32">
        <f>F642*G642</f>
        <v>0</v>
      </c>
      <c r="O642" s="32">
        <f>F642*H642</f>
        <v>0</v>
      </c>
      <c r="P642" s="33" t="e">
        <f>(I642*F642)/N642</f>
        <v>#DIV/0!</v>
      </c>
      <c r="Q642" s="34">
        <f>F642*J642</f>
        <v>0</v>
      </c>
      <c r="R642" s="35" t="e">
        <f>(Q642*9)/N642</f>
        <v>#DIV/0!</v>
      </c>
      <c r="S642" s="34">
        <f>F642*K642</f>
        <v>0</v>
      </c>
      <c r="T642" s="32">
        <f>L642*F642</f>
        <v>0</v>
      </c>
      <c r="U642" s="32">
        <f>M642*F642</f>
        <v>0</v>
      </c>
      <c r="V642" s="36" t="e">
        <f>(U642*4)/N642</f>
        <v>#DIV/0!</v>
      </c>
      <c r="W642" s="33" t="e">
        <f>U642/E642</f>
        <v>#DIV/0!</v>
      </c>
      <c r="X642" s="16">
        <f>IF($D$3="Calories",N642,"")</f>
        <v>0</v>
      </c>
      <c r="Y642" s="16">
        <f>IF($F$3="Grams",O642,IF($F$3="% Calories",P642,""))</f>
        <v>0</v>
      </c>
      <c r="Z642" s="16" t="str">
        <f>IF($G$3="Grams",K642,"")</f>
        <v/>
      </c>
      <c r="AA642" s="16">
        <f>IF($H$3="Grams",Q642,IF($H$3="% Calories",R642,""))</f>
        <v>0</v>
      </c>
      <c r="AB642" s="16" t="str">
        <f>IF($I$3="Milligrams",T642,"")</f>
        <v/>
      </c>
      <c r="AC642" s="16">
        <f>IF($E$3="Grams",U642, IF($E$3="% Calories", V642, IF($E$3="% Weight",W642, "")))</f>
        <v>0</v>
      </c>
      <c r="AD642" s="29">
        <v>1</v>
      </c>
    </row>
    <row r="643" spans="1:30">
      <c r="A643" s="21" t="str">
        <f>IF(AND((AC643&lt;=$E$4),(AB643&lt;=$I$4),(AA643&lt;=$H$4),(Z643&lt;=$G$4),(Y643&lt;=$F$4),(X643&lt;=$D$4)),"Compliant","Non-Compliant")</f>
        <v>Compliant</v>
      </c>
      <c r="B643" s="41"/>
      <c r="C643" s="41"/>
      <c r="D643" s="42"/>
      <c r="E643" s="43"/>
      <c r="F643" s="22"/>
      <c r="G643" s="43"/>
      <c r="H643" s="43"/>
      <c r="I643" s="43"/>
      <c r="J643" s="43"/>
      <c r="K643" s="43"/>
      <c r="L643" s="43"/>
      <c r="M643" s="43"/>
      <c r="N643" s="23">
        <f>F643*G643</f>
        <v>0</v>
      </c>
      <c r="O643" s="23">
        <f>F643*H643</f>
        <v>0</v>
      </c>
      <c r="P643" s="24" t="e">
        <f>(I643*F643)/N643</f>
        <v>#DIV/0!</v>
      </c>
      <c r="Q643" s="25">
        <f>F643*J643</f>
        <v>0</v>
      </c>
      <c r="R643" s="26" t="e">
        <f>(Q643*9)/N643</f>
        <v>#DIV/0!</v>
      </c>
      <c r="S643" s="25">
        <f>F643*K643</f>
        <v>0</v>
      </c>
      <c r="T643" s="23">
        <f>L643*F643</f>
        <v>0</v>
      </c>
      <c r="U643" s="23">
        <f>M643*F643</f>
        <v>0</v>
      </c>
      <c r="V643" s="27" t="e">
        <f>(U643*4)/N643</f>
        <v>#DIV/0!</v>
      </c>
      <c r="W643" s="24" t="e">
        <f>U643/E643</f>
        <v>#DIV/0!</v>
      </c>
      <c r="X643" s="16">
        <f>IF($D$3="Calories",N643,"")</f>
        <v>0</v>
      </c>
      <c r="Y643" s="16">
        <f>IF($F$3="Grams",O643,IF($F$3="% Calories",P643,""))</f>
        <v>0</v>
      </c>
      <c r="Z643" s="16" t="str">
        <f>IF($G$3="Grams",K643,"")</f>
        <v/>
      </c>
      <c r="AA643" s="16">
        <f>IF($H$3="Grams",Q643,IF($H$3="% Calories",R643,""))</f>
        <v>0</v>
      </c>
      <c r="AB643" s="16" t="str">
        <f>IF($I$3="Milligrams",T643,"")</f>
        <v/>
      </c>
      <c r="AC643" s="16">
        <f>IF($E$3="Grams",U643, IF($E$3="% Calories", V643, IF($E$3="% Weight",W643, "")))</f>
        <v>0</v>
      </c>
      <c r="AD643" s="29">
        <v>1</v>
      </c>
    </row>
    <row r="644" spans="1:30">
      <c r="A644" s="30" t="str">
        <f>IF(AND((AC644&lt;=$E$4),(AB644&lt;=$I$4),(AA644&lt;=$H$4),(Z644&lt;=$G$4),(Y644&lt;=$F$4),(X644&lt;=$D$4)),"Compliant","Non-Compliant")</f>
        <v>Compliant</v>
      </c>
      <c r="B644" s="38"/>
      <c r="C644" s="38"/>
      <c r="D644" s="39"/>
      <c r="E644" s="40"/>
      <c r="F644" s="31"/>
      <c r="G644" s="40"/>
      <c r="H644" s="40"/>
      <c r="I644" s="40"/>
      <c r="J644" s="40"/>
      <c r="K644" s="40"/>
      <c r="L644" s="40"/>
      <c r="M644" s="40"/>
      <c r="N644" s="32">
        <f>F644*G644</f>
        <v>0</v>
      </c>
      <c r="O644" s="32">
        <f>F644*H644</f>
        <v>0</v>
      </c>
      <c r="P644" s="33" t="e">
        <f>(I644*F644)/N644</f>
        <v>#DIV/0!</v>
      </c>
      <c r="Q644" s="34">
        <f>F644*J644</f>
        <v>0</v>
      </c>
      <c r="R644" s="35" t="e">
        <f>(Q644*9)/N644</f>
        <v>#DIV/0!</v>
      </c>
      <c r="S644" s="34">
        <f>F644*K644</f>
        <v>0</v>
      </c>
      <c r="T644" s="32">
        <f>L644*F644</f>
        <v>0</v>
      </c>
      <c r="U644" s="32">
        <f>M644*F644</f>
        <v>0</v>
      </c>
      <c r="V644" s="36" t="e">
        <f>(U644*4)/N644</f>
        <v>#DIV/0!</v>
      </c>
      <c r="W644" s="33" t="e">
        <f>U644/E644</f>
        <v>#DIV/0!</v>
      </c>
      <c r="X644" s="16">
        <f>IF($D$3="Calories",N644,"")</f>
        <v>0</v>
      </c>
      <c r="Y644" s="16">
        <f>IF($F$3="Grams",O644,IF($F$3="% Calories",P644,""))</f>
        <v>0</v>
      </c>
      <c r="Z644" s="16" t="str">
        <f>IF($G$3="Grams",K644,"")</f>
        <v/>
      </c>
      <c r="AA644" s="16">
        <f>IF($H$3="Grams",Q644,IF($H$3="% Calories",R644,""))</f>
        <v>0</v>
      </c>
      <c r="AB644" s="16" t="str">
        <f>IF($I$3="Milligrams",T644,"")</f>
        <v/>
      </c>
      <c r="AC644" s="16">
        <f>IF($E$3="Grams",U644, IF($E$3="% Calories", V644, IF($E$3="% Weight",W644, "")))</f>
        <v>0</v>
      </c>
      <c r="AD644" s="29">
        <v>1</v>
      </c>
    </row>
    <row r="645" spans="1:30">
      <c r="A645" s="21" t="str">
        <f>IF(AND((AC645&lt;=$E$4),(AB645&lt;=$I$4),(AA645&lt;=$H$4),(Z645&lt;=$G$4),(Y645&lt;=$F$4),(X645&lt;=$D$4)),"Compliant","Non-Compliant")</f>
        <v>Compliant</v>
      </c>
      <c r="B645" s="41"/>
      <c r="C645" s="41"/>
      <c r="D645" s="42"/>
      <c r="E645" s="43"/>
      <c r="F645" s="22"/>
      <c r="G645" s="43"/>
      <c r="H645" s="43"/>
      <c r="I645" s="43"/>
      <c r="J645" s="43"/>
      <c r="K645" s="43"/>
      <c r="L645" s="43"/>
      <c r="M645" s="43"/>
      <c r="N645" s="23">
        <f>F645*G645</f>
        <v>0</v>
      </c>
      <c r="O645" s="23">
        <f>F645*H645</f>
        <v>0</v>
      </c>
      <c r="P645" s="24" t="e">
        <f>(I645*F645)/N645</f>
        <v>#DIV/0!</v>
      </c>
      <c r="Q645" s="25">
        <f>F645*J645</f>
        <v>0</v>
      </c>
      <c r="R645" s="26" t="e">
        <f>(Q645*9)/N645</f>
        <v>#DIV/0!</v>
      </c>
      <c r="S645" s="25">
        <f>F645*K645</f>
        <v>0</v>
      </c>
      <c r="T645" s="23">
        <f>L645*F645</f>
        <v>0</v>
      </c>
      <c r="U645" s="23">
        <f>M645*F645</f>
        <v>0</v>
      </c>
      <c r="V645" s="27" t="e">
        <f>(U645*4)/N645</f>
        <v>#DIV/0!</v>
      </c>
      <c r="W645" s="24" t="e">
        <f>U645/E645</f>
        <v>#DIV/0!</v>
      </c>
      <c r="X645" s="16">
        <f>IF($D$3="Calories",N645,"")</f>
        <v>0</v>
      </c>
      <c r="Y645" s="16">
        <f>IF($F$3="Grams",O645,IF($F$3="% Calories",P645,""))</f>
        <v>0</v>
      </c>
      <c r="Z645" s="16" t="str">
        <f>IF($G$3="Grams",K645,"")</f>
        <v/>
      </c>
      <c r="AA645" s="16">
        <f>IF($H$3="Grams",Q645,IF($H$3="% Calories",R645,""))</f>
        <v>0</v>
      </c>
      <c r="AB645" s="16" t="str">
        <f>IF($I$3="Milligrams",T645,"")</f>
        <v/>
      </c>
      <c r="AC645" s="16">
        <f>IF($E$3="Grams",U645, IF($E$3="% Calories", V645, IF($E$3="% Weight",W645, "")))</f>
        <v>0</v>
      </c>
      <c r="AD645" s="29">
        <v>1</v>
      </c>
    </row>
    <row r="646" spans="1:30">
      <c r="A646" s="30" t="str">
        <f>IF(AND((AC646&lt;=$E$4),(AB646&lt;=$I$4),(AA646&lt;=$H$4),(Z646&lt;=$G$4),(Y646&lt;=$F$4),(X646&lt;=$D$4)),"Compliant","Non-Compliant")</f>
        <v>Compliant</v>
      </c>
      <c r="B646" s="38"/>
      <c r="C646" s="38"/>
      <c r="D646" s="39"/>
      <c r="E646" s="40"/>
      <c r="F646" s="31"/>
      <c r="G646" s="40"/>
      <c r="H646" s="40"/>
      <c r="I646" s="40"/>
      <c r="J646" s="40"/>
      <c r="K646" s="40"/>
      <c r="L646" s="40"/>
      <c r="M646" s="40"/>
      <c r="N646" s="32">
        <f>F646*G646</f>
        <v>0</v>
      </c>
      <c r="O646" s="32">
        <f>F646*H646</f>
        <v>0</v>
      </c>
      <c r="P646" s="33" t="e">
        <f>(I646*F646)/N646</f>
        <v>#DIV/0!</v>
      </c>
      <c r="Q646" s="34">
        <f>F646*J646</f>
        <v>0</v>
      </c>
      <c r="R646" s="35" t="e">
        <f>(Q646*9)/N646</f>
        <v>#DIV/0!</v>
      </c>
      <c r="S646" s="34">
        <f>F646*K646</f>
        <v>0</v>
      </c>
      <c r="T646" s="32">
        <f>L646*F646</f>
        <v>0</v>
      </c>
      <c r="U646" s="32">
        <f>M646*F646</f>
        <v>0</v>
      </c>
      <c r="V646" s="36" t="e">
        <f>(U646*4)/N646</f>
        <v>#DIV/0!</v>
      </c>
      <c r="W646" s="33" t="e">
        <f>U646/E646</f>
        <v>#DIV/0!</v>
      </c>
      <c r="X646" s="16">
        <f>IF($D$3="Calories",N646,"")</f>
        <v>0</v>
      </c>
      <c r="Y646" s="16">
        <f>IF($F$3="Grams",O646,IF($F$3="% Calories",P646,""))</f>
        <v>0</v>
      </c>
      <c r="Z646" s="16" t="str">
        <f>IF($G$3="Grams",K646,"")</f>
        <v/>
      </c>
      <c r="AA646" s="16">
        <f>IF($H$3="Grams",Q646,IF($H$3="% Calories",R646,""))</f>
        <v>0</v>
      </c>
      <c r="AB646" s="16" t="str">
        <f>IF($I$3="Milligrams",T646,"")</f>
        <v/>
      </c>
      <c r="AC646" s="16">
        <f>IF($E$3="Grams",U646, IF($E$3="% Calories", V646, IF($E$3="% Weight",W646, "")))</f>
        <v>0</v>
      </c>
      <c r="AD646" s="29">
        <v>1</v>
      </c>
    </row>
    <row r="647" spans="1:30">
      <c r="A647" s="21" t="str">
        <f>IF(AND((AC647&lt;=$E$4),(AB647&lt;=$I$4),(AA647&lt;=$H$4),(Z647&lt;=$G$4),(Y647&lt;=$F$4),(X647&lt;=$D$4)),"Compliant","Non-Compliant")</f>
        <v>Compliant</v>
      </c>
      <c r="B647" s="41"/>
      <c r="C647" s="41"/>
      <c r="D647" s="42"/>
      <c r="E647" s="43"/>
      <c r="F647" s="22"/>
      <c r="G647" s="43"/>
      <c r="H647" s="43"/>
      <c r="I647" s="43"/>
      <c r="J647" s="43"/>
      <c r="K647" s="43"/>
      <c r="L647" s="43"/>
      <c r="M647" s="43"/>
      <c r="N647" s="23">
        <f>F647*G647</f>
        <v>0</v>
      </c>
      <c r="O647" s="23">
        <f>F647*H647</f>
        <v>0</v>
      </c>
      <c r="P647" s="24" t="e">
        <f>(I647*F647)/N647</f>
        <v>#DIV/0!</v>
      </c>
      <c r="Q647" s="25">
        <f>F647*J647</f>
        <v>0</v>
      </c>
      <c r="R647" s="26" t="e">
        <f>(Q647*9)/N647</f>
        <v>#DIV/0!</v>
      </c>
      <c r="S647" s="25">
        <f>F647*K647</f>
        <v>0</v>
      </c>
      <c r="T647" s="23">
        <f>L647*F647</f>
        <v>0</v>
      </c>
      <c r="U647" s="23">
        <f>M647*F647</f>
        <v>0</v>
      </c>
      <c r="V647" s="27" t="e">
        <f>(U647*4)/N647</f>
        <v>#DIV/0!</v>
      </c>
      <c r="W647" s="24" t="e">
        <f>U647/E647</f>
        <v>#DIV/0!</v>
      </c>
      <c r="X647" s="16">
        <f>IF($D$3="Calories",N647,"")</f>
        <v>0</v>
      </c>
      <c r="Y647" s="16">
        <f>IF($F$3="Grams",O647,IF($F$3="% Calories",P647,""))</f>
        <v>0</v>
      </c>
      <c r="Z647" s="16" t="str">
        <f>IF($G$3="Grams",K647,"")</f>
        <v/>
      </c>
      <c r="AA647" s="16">
        <f>IF($H$3="Grams",Q647,IF($H$3="% Calories",R647,""))</f>
        <v>0</v>
      </c>
      <c r="AB647" s="16" t="str">
        <f>IF($I$3="Milligrams",T647,"")</f>
        <v/>
      </c>
      <c r="AC647" s="16">
        <f>IF($E$3="Grams",U647, IF($E$3="% Calories", V647, IF($E$3="% Weight",W647, "")))</f>
        <v>0</v>
      </c>
      <c r="AD647" s="29">
        <v>1</v>
      </c>
    </row>
    <row r="648" spans="1:30">
      <c r="A648" s="30" t="str">
        <f>IF(AND((AC648&lt;=$E$4),(AB648&lt;=$I$4),(AA648&lt;=$H$4),(Z648&lt;=$G$4),(Y648&lt;=$F$4),(X648&lt;=$D$4)),"Compliant","Non-Compliant")</f>
        <v>Compliant</v>
      </c>
      <c r="B648" s="38"/>
      <c r="C648" s="38"/>
      <c r="D648" s="39"/>
      <c r="E648" s="40"/>
      <c r="F648" s="31"/>
      <c r="G648" s="40"/>
      <c r="H648" s="40"/>
      <c r="I648" s="40"/>
      <c r="J648" s="40"/>
      <c r="K648" s="40"/>
      <c r="L648" s="40"/>
      <c r="M648" s="40"/>
      <c r="N648" s="32">
        <f>F648*G648</f>
        <v>0</v>
      </c>
      <c r="O648" s="32">
        <f>F648*H648</f>
        <v>0</v>
      </c>
      <c r="P648" s="33" t="e">
        <f>(I648*F648)/N648</f>
        <v>#DIV/0!</v>
      </c>
      <c r="Q648" s="34">
        <f>F648*J648</f>
        <v>0</v>
      </c>
      <c r="R648" s="35" t="e">
        <f>(Q648*9)/N648</f>
        <v>#DIV/0!</v>
      </c>
      <c r="S648" s="34">
        <f>F648*K648</f>
        <v>0</v>
      </c>
      <c r="T648" s="32">
        <f>L648*F648</f>
        <v>0</v>
      </c>
      <c r="U648" s="32">
        <f>M648*F648</f>
        <v>0</v>
      </c>
      <c r="V648" s="36" t="e">
        <f>(U648*4)/N648</f>
        <v>#DIV/0!</v>
      </c>
      <c r="W648" s="33" t="e">
        <f>U648/E648</f>
        <v>#DIV/0!</v>
      </c>
      <c r="X648" s="16">
        <f>IF($D$3="Calories",N648,"")</f>
        <v>0</v>
      </c>
      <c r="Y648" s="16">
        <f>IF($F$3="Grams",O648,IF($F$3="% Calories",P648,""))</f>
        <v>0</v>
      </c>
      <c r="Z648" s="16" t="str">
        <f>IF($G$3="Grams",K648,"")</f>
        <v/>
      </c>
      <c r="AA648" s="16">
        <f>IF($H$3="Grams",Q648,IF($H$3="% Calories",R648,""))</f>
        <v>0</v>
      </c>
      <c r="AB648" s="16" t="str">
        <f>IF($I$3="Milligrams",T648,"")</f>
        <v/>
      </c>
      <c r="AC648" s="16">
        <f>IF($E$3="Grams",U648, IF($E$3="% Calories", V648, IF($E$3="% Weight",W648, "")))</f>
        <v>0</v>
      </c>
      <c r="AD648" s="29">
        <v>1</v>
      </c>
    </row>
    <row r="649" spans="1:30">
      <c r="A649" s="21" t="str">
        <f>IF(AND((AC649&lt;=$E$4),(AB649&lt;=$I$4),(AA649&lt;=$H$4),(Z649&lt;=$G$4),(Y649&lt;=$F$4),(X649&lt;=$D$4)),"Compliant","Non-Compliant")</f>
        <v>Compliant</v>
      </c>
      <c r="B649" s="41"/>
      <c r="C649" s="41"/>
      <c r="D649" s="42"/>
      <c r="E649" s="43"/>
      <c r="F649" s="22"/>
      <c r="G649" s="43"/>
      <c r="H649" s="43"/>
      <c r="I649" s="43"/>
      <c r="J649" s="43"/>
      <c r="K649" s="43"/>
      <c r="L649" s="43"/>
      <c r="M649" s="43"/>
      <c r="N649" s="23">
        <f>F649*G649</f>
        <v>0</v>
      </c>
      <c r="O649" s="23">
        <f>F649*H649</f>
        <v>0</v>
      </c>
      <c r="P649" s="24" t="e">
        <f>(I649*F649)/N649</f>
        <v>#DIV/0!</v>
      </c>
      <c r="Q649" s="25">
        <f>F649*J649</f>
        <v>0</v>
      </c>
      <c r="R649" s="26" t="e">
        <f>(Q649*9)/N649</f>
        <v>#DIV/0!</v>
      </c>
      <c r="S649" s="25">
        <f>F649*K649</f>
        <v>0</v>
      </c>
      <c r="T649" s="23">
        <f>L649*F649</f>
        <v>0</v>
      </c>
      <c r="U649" s="23">
        <f>M649*F649</f>
        <v>0</v>
      </c>
      <c r="V649" s="27" t="e">
        <f>(U649*4)/N649</f>
        <v>#DIV/0!</v>
      </c>
      <c r="W649" s="24" t="e">
        <f>U649/E649</f>
        <v>#DIV/0!</v>
      </c>
      <c r="X649" s="16">
        <f>IF($D$3="Calories",N649,"")</f>
        <v>0</v>
      </c>
      <c r="Y649" s="16">
        <f>IF($F$3="Grams",O649,IF($F$3="% Calories",P649,""))</f>
        <v>0</v>
      </c>
      <c r="Z649" s="16" t="str">
        <f>IF($G$3="Grams",K649,"")</f>
        <v/>
      </c>
      <c r="AA649" s="16">
        <f>IF($H$3="Grams",Q649,IF($H$3="% Calories",R649,""))</f>
        <v>0</v>
      </c>
      <c r="AB649" s="16" t="str">
        <f>IF($I$3="Milligrams",T649,"")</f>
        <v/>
      </c>
      <c r="AC649" s="16">
        <f>IF($E$3="Grams",U649, IF($E$3="% Calories", V649, IF($E$3="% Weight",W649, "")))</f>
        <v>0</v>
      </c>
      <c r="AD649" s="29">
        <v>1</v>
      </c>
    </row>
    <row r="650" spans="1:30">
      <c r="A650" s="30" t="str">
        <f>IF(AND((AC650&lt;=$E$4),(AB650&lt;=$I$4),(AA650&lt;=$H$4),(Z650&lt;=$G$4),(Y650&lt;=$F$4),(X650&lt;=$D$4)),"Compliant","Non-Compliant")</f>
        <v>Compliant</v>
      </c>
      <c r="B650" s="38"/>
      <c r="C650" s="38"/>
      <c r="D650" s="39"/>
      <c r="E650" s="40"/>
      <c r="F650" s="31"/>
      <c r="G650" s="40"/>
      <c r="H650" s="40"/>
      <c r="I650" s="40"/>
      <c r="J650" s="40"/>
      <c r="K650" s="40"/>
      <c r="L650" s="40"/>
      <c r="M650" s="40"/>
      <c r="N650" s="32">
        <f>F650*G650</f>
        <v>0</v>
      </c>
      <c r="O650" s="32">
        <f>F650*H650</f>
        <v>0</v>
      </c>
      <c r="P650" s="33" t="e">
        <f>(I650*F650)/N650</f>
        <v>#DIV/0!</v>
      </c>
      <c r="Q650" s="34">
        <f>F650*J650</f>
        <v>0</v>
      </c>
      <c r="R650" s="35" t="e">
        <f>(Q650*9)/N650</f>
        <v>#DIV/0!</v>
      </c>
      <c r="S650" s="34">
        <f>F650*K650</f>
        <v>0</v>
      </c>
      <c r="T650" s="32">
        <f>L650*F650</f>
        <v>0</v>
      </c>
      <c r="U650" s="32">
        <f>M650*F650</f>
        <v>0</v>
      </c>
      <c r="V650" s="36" t="e">
        <f>(U650*4)/N650</f>
        <v>#DIV/0!</v>
      </c>
      <c r="W650" s="33" t="e">
        <f>U650/E650</f>
        <v>#DIV/0!</v>
      </c>
      <c r="X650" s="16">
        <f>IF($D$3="Calories",N650,"")</f>
        <v>0</v>
      </c>
      <c r="Y650" s="16">
        <f>IF($F$3="Grams",O650,IF($F$3="% Calories",P650,""))</f>
        <v>0</v>
      </c>
      <c r="Z650" s="16" t="str">
        <f>IF($G$3="Grams",K650,"")</f>
        <v/>
      </c>
      <c r="AA650" s="16">
        <f>IF($H$3="Grams",Q650,IF($H$3="% Calories",R650,""))</f>
        <v>0</v>
      </c>
      <c r="AB650" s="16" t="str">
        <f>IF($I$3="Milligrams",T650,"")</f>
        <v/>
      </c>
      <c r="AC650" s="16">
        <f>IF($E$3="Grams",U650, IF($E$3="% Calories", V650, IF($E$3="% Weight",W650, "")))</f>
        <v>0</v>
      </c>
      <c r="AD650" s="29">
        <v>1</v>
      </c>
    </row>
    <row r="651" spans="1:30">
      <c r="A651" s="21" t="str">
        <f>IF(AND((AC651&lt;=$E$4),(AB651&lt;=$I$4),(AA651&lt;=$H$4),(Z651&lt;=$G$4),(Y651&lt;=$F$4),(X651&lt;=$D$4)),"Compliant","Non-Compliant")</f>
        <v>Compliant</v>
      </c>
      <c r="B651" s="41"/>
      <c r="C651" s="41"/>
      <c r="D651" s="42"/>
      <c r="E651" s="43"/>
      <c r="F651" s="22"/>
      <c r="G651" s="43"/>
      <c r="H651" s="43"/>
      <c r="I651" s="43"/>
      <c r="J651" s="43"/>
      <c r="K651" s="43"/>
      <c r="L651" s="43"/>
      <c r="M651" s="43"/>
      <c r="N651" s="23">
        <f>F651*G651</f>
        <v>0</v>
      </c>
      <c r="O651" s="23">
        <f>F651*H651</f>
        <v>0</v>
      </c>
      <c r="P651" s="24" t="e">
        <f>(I651*F651)/N651</f>
        <v>#DIV/0!</v>
      </c>
      <c r="Q651" s="25">
        <f>F651*J651</f>
        <v>0</v>
      </c>
      <c r="R651" s="26" t="e">
        <f>(Q651*9)/N651</f>
        <v>#DIV/0!</v>
      </c>
      <c r="S651" s="25">
        <f>F651*K651</f>
        <v>0</v>
      </c>
      <c r="T651" s="23">
        <f>L651*F651</f>
        <v>0</v>
      </c>
      <c r="U651" s="23">
        <f>M651*F651</f>
        <v>0</v>
      </c>
      <c r="V651" s="27" t="e">
        <f>(U651*4)/N651</f>
        <v>#DIV/0!</v>
      </c>
      <c r="W651" s="24" t="e">
        <f>U651/E651</f>
        <v>#DIV/0!</v>
      </c>
      <c r="X651" s="16">
        <f>IF($D$3="Calories",N651,"")</f>
        <v>0</v>
      </c>
      <c r="Y651" s="16">
        <f>IF($F$3="Grams",O651,IF($F$3="% Calories",P651,""))</f>
        <v>0</v>
      </c>
      <c r="Z651" s="16" t="str">
        <f>IF($G$3="Grams",K651,"")</f>
        <v/>
      </c>
      <c r="AA651" s="16">
        <f>IF($H$3="Grams",Q651,IF($H$3="% Calories",R651,""))</f>
        <v>0</v>
      </c>
      <c r="AB651" s="16" t="str">
        <f>IF($I$3="Milligrams",T651,"")</f>
        <v/>
      </c>
      <c r="AC651" s="16">
        <f>IF($E$3="Grams",U651, IF($E$3="% Calories", V651, IF($E$3="% Weight",W651, "")))</f>
        <v>0</v>
      </c>
      <c r="AD651" s="29">
        <v>1</v>
      </c>
    </row>
    <row r="652" spans="1:30">
      <c r="A652" s="30" t="str">
        <f>IF(AND((AC652&lt;=$E$4),(AB652&lt;=$I$4),(AA652&lt;=$H$4),(Z652&lt;=$G$4),(Y652&lt;=$F$4),(X652&lt;=$D$4)),"Compliant","Non-Compliant")</f>
        <v>Compliant</v>
      </c>
      <c r="B652" s="38"/>
      <c r="C652" s="38"/>
      <c r="D652" s="39"/>
      <c r="E652" s="40"/>
      <c r="F652" s="31"/>
      <c r="G652" s="40"/>
      <c r="H652" s="40"/>
      <c r="I652" s="40"/>
      <c r="J652" s="40"/>
      <c r="K652" s="40"/>
      <c r="L652" s="40"/>
      <c r="M652" s="40"/>
      <c r="N652" s="32">
        <f>F652*G652</f>
        <v>0</v>
      </c>
      <c r="O652" s="32">
        <f>F652*H652</f>
        <v>0</v>
      </c>
      <c r="P652" s="33" t="e">
        <f>(I652*F652)/N652</f>
        <v>#DIV/0!</v>
      </c>
      <c r="Q652" s="34">
        <f>F652*J652</f>
        <v>0</v>
      </c>
      <c r="R652" s="35" t="e">
        <f>(Q652*9)/N652</f>
        <v>#DIV/0!</v>
      </c>
      <c r="S652" s="34">
        <f>F652*K652</f>
        <v>0</v>
      </c>
      <c r="T652" s="32">
        <f>L652*F652</f>
        <v>0</v>
      </c>
      <c r="U652" s="32">
        <f>M652*F652</f>
        <v>0</v>
      </c>
      <c r="V652" s="36" t="e">
        <f>(U652*4)/N652</f>
        <v>#DIV/0!</v>
      </c>
      <c r="W652" s="33" t="e">
        <f>U652/E652</f>
        <v>#DIV/0!</v>
      </c>
      <c r="X652" s="16">
        <f>IF($D$3="Calories",N652,"")</f>
        <v>0</v>
      </c>
      <c r="Y652" s="16">
        <f>IF($F$3="Grams",O652,IF($F$3="% Calories",P652,""))</f>
        <v>0</v>
      </c>
      <c r="Z652" s="16" t="str">
        <f>IF($G$3="Grams",K652,"")</f>
        <v/>
      </c>
      <c r="AA652" s="16">
        <f>IF($H$3="Grams",Q652,IF($H$3="% Calories",R652,""))</f>
        <v>0</v>
      </c>
      <c r="AB652" s="16" t="str">
        <f>IF($I$3="Milligrams",T652,"")</f>
        <v/>
      </c>
      <c r="AC652" s="16">
        <f>IF($E$3="Grams",U652, IF($E$3="% Calories", V652, IF($E$3="% Weight",W652, "")))</f>
        <v>0</v>
      </c>
      <c r="AD652" s="29">
        <v>1</v>
      </c>
    </row>
    <row r="653" spans="1:30">
      <c r="A653" s="21" t="str">
        <f>IF(AND((AC653&lt;=$E$4),(AB653&lt;=$I$4),(AA653&lt;=$H$4),(Z653&lt;=$G$4),(Y653&lt;=$F$4),(X653&lt;=$D$4)),"Compliant","Non-Compliant")</f>
        <v>Compliant</v>
      </c>
      <c r="B653" s="41"/>
      <c r="C653" s="41"/>
      <c r="D653" s="42"/>
      <c r="E653" s="43"/>
      <c r="F653" s="22"/>
      <c r="G653" s="43"/>
      <c r="H653" s="43"/>
      <c r="I653" s="43"/>
      <c r="J653" s="43"/>
      <c r="K653" s="43"/>
      <c r="L653" s="43"/>
      <c r="M653" s="43"/>
      <c r="N653" s="23">
        <f>F653*G653</f>
        <v>0</v>
      </c>
      <c r="O653" s="23">
        <f>F653*H653</f>
        <v>0</v>
      </c>
      <c r="P653" s="24" t="e">
        <f>(I653*F653)/N653</f>
        <v>#DIV/0!</v>
      </c>
      <c r="Q653" s="25">
        <f>F653*J653</f>
        <v>0</v>
      </c>
      <c r="R653" s="26" t="e">
        <f>(Q653*9)/N653</f>
        <v>#DIV/0!</v>
      </c>
      <c r="S653" s="25">
        <f>F653*K653</f>
        <v>0</v>
      </c>
      <c r="T653" s="23">
        <f>L653*F653</f>
        <v>0</v>
      </c>
      <c r="U653" s="23">
        <f>M653*F653</f>
        <v>0</v>
      </c>
      <c r="V653" s="27" t="e">
        <f>(U653*4)/N653</f>
        <v>#DIV/0!</v>
      </c>
      <c r="W653" s="24" t="e">
        <f>U653/E653</f>
        <v>#DIV/0!</v>
      </c>
      <c r="X653" s="16">
        <f>IF($D$3="Calories",N653,"")</f>
        <v>0</v>
      </c>
      <c r="Y653" s="16">
        <f>IF($F$3="Grams",O653,IF($F$3="% Calories",P653,""))</f>
        <v>0</v>
      </c>
      <c r="Z653" s="16" t="str">
        <f>IF($G$3="Grams",K653,"")</f>
        <v/>
      </c>
      <c r="AA653" s="16">
        <f>IF($H$3="Grams",Q653,IF($H$3="% Calories",R653,""))</f>
        <v>0</v>
      </c>
      <c r="AB653" s="16" t="str">
        <f>IF($I$3="Milligrams",T653,"")</f>
        <v/>
      </c>
      <c r="AC653" s="16">
        <f>IF($E$3="Grams",U653, IF($E$3="% Calories", V653, IF($E$3="% Weight",W653, "")))</f>
        <v>0</v>
      </c>
      <c r="AD653" s="29">
        <v>1</v>
      </c>
    </row>
    <row r="654" spans="1:30">
      <c r="A654" s="30" t="str">
        <f>IF(AND((AC654&lt;=$E$4),(AB654&lt;=$I$4),(AA654&lt;=$H$4),(Z654&lt;=$G$4),(Y654&lt;=$F$4),(X654&lt;=$D$4)),"Compliant","Non-Compliant")</f>
        <v>Compliant</v>
      </c>
      <c r="B654" s="38"/>
      <c r="C654" s="38"/>
      <c r="D654" s="39"/>
      <c r="E654" s="40"/>
      <c r="F654" s="31"/>
      <c r="G654" s="40"/>
      <c r="H654" s="40"/>
      <c r="I654" s="40"/>
      <c r="J654" s="40"/>
      <c r="K654" s="40"/>
      <c r="L654" s="40"/>
      <c r="M654" s="40"/>
      <c r="N654" s="32">
        <f>F654*G654</f>
        <v>0</v>
      </c>
      <c r="O654" s="32">
        <f>F654*H654</f>
        <v>0</v>
      </c>
      <c r="P654" s="33" t="e">
        <f>(I654*F654)/N654</f>
        <v>#DIV/0!</v>
      </c>
      <c r="Q654" s="34">
        <f>F654*J654</f>
        <v>0</v>
      </c>
      <c r="R654" s="35" t="e">
        <f>(Q654*9)/N654</f>
        <v>#DIV/0!</v>
      </c>
      <c r="S654" s="34">
        <f>F654*K654</f>
        <v>0</v>
      </c>
      <c r="T654" s="32">
        <f>L654*F654</f>
        <v>0</v>
      </c>
      <c r="U654" s="32">
        <f>M654*F654</f>
        <v>0</v>
      </c>
      <c r="V654" s="36" t="e">
        <f>(U654*4)/N654</f>
        <v>#DIV/0!</v>
      </c>
      <c r="W654" s="33" t="e">
        <f>U654/E654</f>
        <v>#DIV/0!</v>
      </c>
      <c r="X654" s="16">
        <f>IF($D$3="Calories",N654,"")</f>
        <v>0</v>
      </c>
      <c r="Y654" s="16">
        <f>IF($F$3="Grams",O654,IF($F$3="% Calories",P654,""))</f>
        <v>0</v>
      </c>
      <c r="Z654" s="16" t="str">
        <f>IF($G$3="Grams",K654,"")</f>
        <v/>
      </c>
      <c r="AA654" s="16">
        <f>IF($H$3="Grams",Q654,IF($H$3="% Calories",R654,""))</f>
        <v>0</v>
      </c>
      <c r="AB654" s="16" t="str">
        <f>IF($I$3="Milligrams",T654,"")</f>
        <v/>
      </c>
      <c r="AC654" s="16">
        <f>IF($E$3="Grams",U654, IF($E$3="% Calories", V654, IF($E$3="% Weight",W654, "")))</f>
        <v>0</v>
      </c>
      <c r="AD654" s="29">
        <v>1</v>
      </c>
    </row>
    <row r="655" spans="1:30">
      <c r="A655" s="21" t="str">
        <f>IF(AND((AC655&lt;=$E$4),(AB655&lt;=$I$4),(AA655&lt;=$H$4),(Z655&lt;=$G$4),(Y655&lt;=$F$4),(X655&lt;=$D$4)),"Compliant","Non-Compliant")</f>
        <v>Compliant</v>
      </c>
      <c r="B655" s="41"/>
      <c r="C655" s="41"/>
      <c r="D655" s="42"/>
      <c r="E655" s="43"/>
      <c r="F655" s="22"/>
      <c r="G655" s="43"/>
      <c r="H655" s="43"/>
      <c r="I655" s="43"/>
      <c r="J655" s="43"/>
      <c r="K655" s="43"/>
      <c r="L655" s="43"/>
      <c r="M655" s="43"/>
      <c r="N655" s="23">
        <f>F655*G655</f>
        <v>0</v>
      </c>
      <c r="O655" s="23">
        <f>F655*H655</f>
        <v>0</v>
      </c>
      <c r="P655" s="24" t="e">
        <f>(I655*F655)/N655</f>
        <v>#DIV/0!</v>
      </c>
      <c r="Q655" s="25">
        <f>F655*J655</f>
        <v>0</v>
      </c>
      <c r="R655" s="26" t="e">
        <f>(Q655*9)/N655</f>
        <v>#DIV/0!</v>
      </c>
      <c r="S655" s="25">
        <f>F655*K655</f>
        <v>0</v>
      </c>
      <c r="T655" s="23">
        <f>L655*F655</f>
        <v>0</v>
      </c>
      <c r="U655" s="23">
        <f>M655*F655</f>
        <v>0</v>
      </c>
      <c r="V655" s="27" t="e">
        <f>(U655*4)/N655</f>
        <v>#DIV/0!</v>
      </c>
      <c r="W655" s="24" t="e">
        <f>U655/E655</f>
        <v>#DIV/0!</v>
      </c>
      <c r="X655" s="16">
        <f>IF($D$3="Calories",N655,"")</f>
        <v>0</v>
      </c>
      <c r="Y655" s="16">
        <f>IF($F$3="Grams",O655,IF($F$3="% Calories",P655,""))</f>
        <v>0</v>
      </c>
      <c r="Z655" s="16" t="str">
        <f>IF($G$3="Grams",K655,"")</f>
        <v/>
      </c>
      <c r="AA655" s="16">
        <f>IF($H$3="Grams",Q655,IF($H$3="% Calories",R655,""))</f>
        <v>0</v>
      </c>
      <c r="AB655" s="16" t="str">
        <f>IF($I$3="Milligrams",T655,"")</f>
        <v/>
      </c>
      <c r="AC655" s="16">
        <f>IF($E$3="Grams",U655, IF($E$3="% Calories", V655, IF($E$3="% Weight",W655, "")))</f>
        <v>0</v>
      </c>
      <c r="AD655" s="29">
        <v>1</v>
      </c>
    </row>
    <row r="656" spans="1:30">
      <c r="A656" s="30" t="str">
        <f>IF(AND((AC656&lt;=$E$4),(AB656&lt;=$I$4),(AA656&lt;=$H$4),(Z656&lt;=$G$4),(Y656&lt;=$F$4),(X656&lt;=$D$4)),"Compliant","Non-Compliant")</f>
        <v>Compliant</v>
      </c>
      <c r="B656" s="38"/>
      <c r="C656" s="38"/>
      <c r="D656" s="39"/>
      <c r="E656" s="40"/>
      <c r="F656" s="31"/>
      <c r="G656" s="40"/>
      <c r="H656" s="40"/>
      <c r="I656" s="40"/>
      <c r="J656" s="40"/>
      <c r="K656" s="40"/>
      <c r="L656" s="40"/>
      <c r="M656" s="40"/>
      <c r="N656" s="32">
        <f>F656*G656</f>
        <v>0</v>
      </c>
      <c r="O656" s="32">
        <f>F656*H656</f>
        <v>0</v>
      </c>
      <c r="P656" s="33" t="e">
        <f>(I656*F656)/N656</f>
        <v>#DIV/0!</v>
      </c>
      <c r="Q656" s="34">
        <f>F656*J656</f>
        <v>0</v>
      </c>
      <c r="R656" s="35" t="e">
        <f>(Q656*9)/N656</f>
        <v>#DIV/0!</v>
      </c>
      <c r="S656" s="34">
        <f>F656*K656</f>
        <v>0</v>
      </c>
      <c r="T656" s="32">
        <f>L656*F656</f>
        <v>0</v>
      </c>
      <c r="U656" s="32">
        <f>M656*F656</f>
        <v>0</v>
      </c>
      <c r="V656" s="36" t="e">
        <f>(U656*4)/N656</f>
        <v>#DIV/0!</v>
      </c>
      <c r="W656" s="33" t="e">
        <f>U656/E656</f>
        <v>#DIV/0!</v>
      </c>
      <c r="X656" s="16">
        <f>IF($D$3="Calories",N656,"")</f>
        <v>0</v>
      </c>
      <c r="Y656" s="16">
        <f>IF($F$3="Grams",O656,IF($F$3="% Calories",P656,""))</f>
        <v>0</v>
      </c>
      <c r="Z656" s="16" t="str">
        <f>IF($G$3="Grams",K656,"")</f>
        <v/>
      </c>
      <c r="AA656" s="16">
        <f>IF($H$3="Grams",Q656,IF($H$3="% Calories",R656,""))</f>
        <v>0</v>
      </c>
      <c r="AB656" s="16" t="str">
        <f>IF($I$3="Milligrams",T656,"")</f>
        <v/>
      </c>
      <c r="AC656" s="16">
        <f>IF($E$3="Grams",U656, IF($E$3="% Calories", V656, IF($E$3="% Weight",W656, "")))</f>
        <v>0</v>
      </c>
      <c r="AD656" s="29">
        <v>1</v>
      </c>
    </row>
    <row r="657" spans="1:30">
      <c r="A657" s="21" t="str">
        <f>IF(AND((AC657&lt;=$E$4),(AB657&lt;=$I$4),(AA657&lt;=$H$4),(Z657&lt;=$G$4),(Y657&lt;=$F$4),(X657&lt;=$D$4)),"Compliant","Non-Compliant")</f>
        <v>Compliant</v>
      </c>
      <c r="B657" s="41"/>
      <c r="C657" s="41"/>
      <c r="D657" s="42"/>
      <c r="E657" s="43"/>
      <c r="F657" s="22"/>
      <c r="G657" s="43"/>
      <c r="H657" s="43"/>
      <c r="I657" s="43"/>
      <c r="J657" s="43"/>
      <c r="K657" s="43"/>
      <c r="L657" s="43"/>
      <c r="M657" s="43"/>
      <c r="N657" s="23">
        <f>F657*G657</f>
        <v>0</v>
      </c>
      <c r="O657" s="23">
        <f>F657*H657</f>
        <v>0</v>
      </c>
      <c r="P657" s="24" t="e">
        <f>(I657*F657)/N657</f>
        <v>#DIV/0!</v>
      </c>
      <c r="Q657" s="25">
        <f>F657*J657</f>
        <v>0</v>
      </c>
      <c r="R657" s="26" t="e">
        <f>(Q657*9)/N657</f>
        <v>#DIV/0!</v>
      </c>
      <c r="S657" s="25">
        <f>F657*K657</f>
        <v>0</v>
      </c>
      <c r="T657" s="23">
        <f>L657*F657</f>
        <v>0</v>
      </c>
      <c r="U657" s="23">
        <f>M657*F657</f>
        <v>0</v>
      </c>
      <c r="V657" s="27" t="e">
        <f>(U657*4)/N657</f>
        <v>#DIV/0!</v>
      </c>
      <c r="W657" s="24" t="e">
        <f>U657/E657</f>
        <v>#DIV/0!</v>
      </c>
      <c r="X657" s="16">
        <f>IF($D$3="Calories",N657,"")</f>
        <v>0</v>
      </c>
      <c r="Y657" s="16">
        <f>IF($F$3="Grams",O657,IF($F$3="% Calories",P657,""))</f>
        <v>0</v>
      </c>
      <c r="Z657" s="16" t="str">
        <f>IF($G$3="Grams",K657,"")</f>
        <v/>
      </c>
      <c r="AA657" s="16">
        <f>IF($H$3="Grams",Q657,IF($H$3="% Calories",R657,""))</f>
        <v>0</v>
      </c>
      <c r="AB657" s="16" t="str">
        <f>IF($I$3="Milligrams",T657,"")</f>
        <v/>
      </c>
      <c r="AC657" s="16">
        <f>IF($E$3="Grams",U657, IF($E$3="% Calories", V657, IF($E$3="% Weight",W657, "")))</f>
        <v>0</v>
      </c>
      <c r="AD657" s="29">
        <v>1</v>
      </c>
    </row>
    <row r="658" spans="1:30">
      <c r="A658" s="30" t="str">
        <f>IF(AND((AC658&lt;=$E$4),(AB658&lt;=$I$4),(AA658&lt;=$H$4),(Z658&lt;=$G$4),(Y658&lt;=$F$4),(X658&lt;=$D$4)),"Compliant","Non-Compliant")</f>
        <v>Compliant</v>
      </c>
      <c r="B658" s="38"/>
      <c r="C658" s="38"/>
      <c r="D658" s="39"/>
      <c r="E658" s="40"/>
      <c r="F658" s="31"/>
      <c r="G658" s="40"/>
      <c r="H658" s="40"/>
      <c r="I658" s="40"/>
      <c r="J658" s="40"/>
      <c r="K658" s="40"/>
      <c r="L658" s="40"/>
      <c r="M658" s="40"/>
      <c r="N658" s="32">
        <f>F658*G658</f>
        <v>0</v>
      </c>
      <c r="O658" s="32">
        <f>F658*H658</f>
        <v>0</v>
      </c>
      <c r="P658" s="33" t="e">
        <f>(I658*F658)/N658</f>
        <v>#DIV/0!</v>
      </c>
      <c r="Q658" s="34">
        <f>F658*J658</f>
        <v>0</v>
      </c>
      <c r="R658" s="35" t="e">
        <f>(Q658*9)/N658</f>
        <v>#DIV/0!</v>
      </c>
      <c r="S658" s="34">
        <f>F658*K658</f>
        <v>0</v>
      </c>
      <c r="T658" s="32">
        <f>L658*F658</f>
        <v>0</v>
      </c>
      <c r="U658" s="32">
        <f>M658*F658</f>
        <v>0</v>
      </c>
      <c r="V658" s="36" t="e">
        <f>(U658*4)/N658</f>
        <v>#DIV/0!</v>
      </c>
      <c r="W658" s="33" t="e">
        <f>U658/E658</f>
        <v>#DIV/0!</v>
      </c>
      <c r="X658" s="16">
        <f>IF($D$3="Calories",N658,"")</f>
        <v>0</v>
      </c>
      <c r="Y658" s="16">
        <f>IF($F$3="Grams",O658,IF($F$3="% Calories",P658,""))</f>
        <v>0</v>
      </c>
      <c r="Z658" s="16" t="str">
        <f>IF($G$3="Grams",K658,"")</f>
        <v/>
      </c>
      <c r="AA658" s="16">
        <f>IF($H$3="Grams",Q658,IF($H$3="% Calories",R658,""))</f>
        <v>0</v>
      </c>
      <c r="AB658" s="16" t="str">
        <f>IF($I$3="Milligrams",T658,"")</f>
        <v/>
      </c>
      <c r="AC658" s="16">
        <f>IF($E$3="Grams",U658, IF($E$3="% Calories", V658, IF($E$3="% Weight",W658, "")))</f>
        <v>0</v>
      </c>
      <c r="AD658" s="29">
        <v>1</v>
      </c>
    </row>
    <row r="659" spans="1:30">
      <c r="A659" s="21" t="str">
        <f>IF(AND((AC659&lt;=$E$4),(AB659&lt;=$I$4),(AA659&lt;=$H$4),(Z659&lt;=$G$4),(Y659&lt;=$F$4),(X659&lt;=$D$4)),"Compliant","Non-Compliant")</f>
        <v>Compliant</v>
      </c>
      <c r="B659" s="41"/>
      <c r="C659" s="41"/>
      <c r="D659" s="42"/>
      <c r="E659" s="43"/>
      <c r="F659" s="22"/>
      <c r="G659" s="43"/>
      <c r="H659" s="43"/>
      <c r="I659" s="43"/>
      <c r="J659" s="43"/>
      <c r="K659" s="43"/>
      <c r="L659" s="43"/>
      <c r="M659" s="43"/>
      <c r="N659" s="23">
        <f>F659*G659</f>
        <v>0</v>
      </c>
      <c r="O659" s="23">
        <f>F659*H659</f>
        <v>0</v>
      </c>
      <c r="P659" s="24" t="e">
        <f>(I659*F659)/N659</f>
        <v>#DIV/0!</v>
      </c>
      <c r="Q659" s="25">
        <f>F659*J659</f>
        <v>0</v>
      </c>
      <c r="R659" s="26" t="e">
        <f>(Q659*9)/N659</f>
        <v>#DIV/0!</v>
      </c>
      <c r="S659" s="25">
        <f>F659*K659</f>
        <v>0</v>
      </c>
      <c r="T659" s="23">
        <f>L659*F659</f>
        <v>0</v>
      </c>
      <c r="U659" s="23">
        <f>M659*F659</f>
        <v>0</v>
      </c>
      <c r="V659" s="27" t="e">
        <f>(U659*4)/N659</f>
        <v>#DIV/0!</v>
      </c>
      <c r="W659" s="24" t="e">
        <f>U659/E659</f>
        <v>#DIV/0!</v>
      </c>
      <c r="X659" s="16">
        <f>IF($D$3="Calories",N659,"")</f>
        <v>0</v>
      </c>
      <c r="Y659" s="16">
        <f>IF($F$3="Grams",O659,IF($F$3="% Calories",P659,""))</f>
        <v>0</v>
      </c>
      <c r="Z659" s="16" t="str">
        <f>IF($G$3="Grams",K659,"")</f>
        <v/>
      </c>
      <c r="AA659" s="16">
        <f>IF($H$3="Grams",Q659,IF($H$3="% Calories",R659,""))</f>
        <v>0</v>
      </c>
      <c r="AB659" s="16" t="str">
        <f>IF($I$3="Milligrams",T659,"")</f>
        <v/>
      </c>
      <c r="AC659" s="16">
        <f>IF($E$3="Grams",U659, IF($E$3="% Calories", V659, IF($E$3="% Weight",W659, "")))</f>
        <v>0</v>
      </c>
      <c r="AD659" s="29">
        <v>1</v>
      </c>
    </row>
    <row r="660" spans="1:30">
      <c r="A660" s="30" t="str">
        <f>IF(AND((AC660&lt;=$E$4),(AB660&lt;=$I$4),(AA660&lt;=$H$4),(Z660&lt;=$G$4),(Y660&lt;=$F$4),(X660&lt;=$D$4)),"Compliant","Non-Compliant")</f>
        <v>Compliant</v>
      </c>
      <c r="B660" s="38"/>
      <c r="C660" s="38"/>
      <c r="D660" s="39"/>
      <c r="E660" s="40"/>
      <c r="F660" s="31"/>
      <c r="G660" s="40"/>
      <c r="H660" s="40"/>
      <c r="I660" s="40"/>
      <c r="J660" s="40"/>
      <c r="K660" s="40"/>
      <c r="L660" s="40"/>
      <c r="M660" s="40"/>
      <c r="N660" s="32">
        <f>F660*G660</f>
        <v>0</v>
      </c>
      <c r="O660" s="32">
        <f>F660*H660</f>
        <v>0</v>
      </c>
      <c r="P660" s="33" t="e">
        <f>(I660*F660)/N660</f>
        <v>#DIV/0!</v>
      </c>
      <c r="Q660" s="34">
        <f>F660*J660</f>
        <v>0</v>
      </c>
      <c r="R660" s="35" t="e">
        <f>(Q660*9)/N660</f>
        <v>#DIV/0!</v>
      </c>
      <c r="S660" s="34">
        <f>F660*K660</f>
        <v>0</v>
      </c>
      <c r="T660" s="32">
        <f>L660*F660</f>
        <v>0</v>
      </c>
      <c r="U660" s="32">
        <f>M660*F660</f>
        <v>0</v>
      </c>
      <c r="V660" s="36" t="e">
        <f>(U660*4)/N660</f>
        <v>#DIV/0!</v>
      </c>
      <c r="W660" s="33" t="e">
        <f>U660/E660</f>
        <v>#DIV/0!</v>
      </c>
      <c r="X660" s="16">
        <f>IF($D$3="Calories",N660,"")</f>
        <v>0</v>
      </c>
      <c r="Y660" s="16">
        <f>IF($F$3="Grams",O660,IF($F$3="% Calories",P660,""))</f>
        <v>0</v>
      </c>
      <c r="Z660" s="16" t="str">
        <f>IF($G$3="Grams",K660,"")</f>
        <v/>
      </c>
      <c r="AA660" s="16">
        <f>IF($H$3="Grams",Q660,IF($H$3="% Calories",R660,""))</f>
        <v>0</v>
      </c>
      <c r="AB660" s="16" t="str">
        <f>IF($I$3="Milligrams",T660,"")</f>
        <v/>
      </c>
      <c r="AC660" s="16">
        <f>IF($E$3="Grams",U660, IF($E$3="% Calories", V660, IF($E$3="% Weight",W660, "")))</f>
        <v>0</v>
      </c>
      <c r="AD660" s="29">
        <v>1</v>
      </c>
    </row>
    <row r="661" spans="1:30">
      <c r="A661" s="21" t="str">
        <f>IF(AND((AC661&lt;=$E$4),(AB661&lt;=$I$4),(AA661&lt;=$H$4),(Z661&lt;=$G$4),(Y661&lt;=$F$4),(X661&lt;=$D$4)),"Compliant","Non-Compliant")</f>
        <v>Compliant</v>
      </c>
      <c r="B661" s="41"/>
      <c r="C661" s="41"/>
      <c r="D661" s="42"/>
      <c r="E661" s="43"/>
      <c r="F661" s="22"/>
      <c r="G661" s="43"/>
      <c r="H661" s="43"/>
      <c r="I661" s="43"/>
      <c r="J661" s="43"/>
      <c r="K661" s="43"/>
      <c r="L661" s="43"/>
      <c r="M661" s="43"/>
      <c r="N661" s="23">
        <f>F661*G661</f>
        <v>0</v>
      </c>
      <c r="O661" s="23">
        <f>F661*H661</f>
        <v>0</v>
      </c>
      <c r="P661" s="24" t="e">
        <f>(I661*F661)/N661</f>
        <v>#DIV/0!</v>
      </c>
      <c r="Q661" s="25">
        <f>F661*J661</f>
        <v>0</v>
      </c>
      <c r="R661" s="26" t="e">
        <f>(Q661*9)/N661</f>
        <v>#DIV/0!</v>
      </c>
      <c r="S661" s="25">
        <f>F661*K661</f>
        <v>0</v>
      </c>
      <c r="T661" s="23">
        <f>L661*F661</f>
        <v>0</v>
      </c>
      <c r="U661" s="23">
        <f>M661*F661</f>
        <v>0</v>
      </c>
      <c r="V661" s="27" t="e">
        <f>(U661*4)/N661</f>
        <v>#DIV/0!</v>
      </c>
      <c r="W661" s="24" t="e">
        <f>U661/E661</f>
        <v>#DIV/0!</v>
      </c>
      <c r="X661" s="16">
        <f>IF($D$3="Calories",N661,"")</f>
        <v>0</v>
      </c>
      <c r="Y661" s="16">
        <f>IF($F$3="Grams",O661,IF($F$3="% Calories",P661,""))</f>
        <v>0</v>
      </c>
      <c r="Z661" s="16" t="str">
        <f>IF($G$3="Grams",K661,"")</f>
        <v/>
      </c>
      <c r="AA661" s="16">
        <f>IF($H$3="Grams",Q661,IF($H$3="% Calories",R661,""))</f>
        <v>0</v>
      </c>
      <c r="AB661" s="16" t="str">
        <f>IF($I$3="Milligrams",T661,"")</f>
        <v/>
      </c>
      <c r="AC661" s="16">
        <f>IF($E$3="Grams",U661, IF($E$3="% Calories", V661, IF($E$3="% Weight",W661, "")))</f>
        <v>0</v>
      </c>
      <c r="AD661" s="29">
        <v>1</v>
      </c>
    </row>
    <row r="662" spans="1:30">
      <c r="A662" s="30" t="str">
        <f>IF(AND((AC662&lt;=$E$4),(AB662&lt;=$I$4),(AA662&lt;=$H$4),(Z662&lt;=$G$4),(Y662&lt;=$F$4),(X662&lt;=$D$4)),"Compliant","Non-Compliant")</f>
        <v>Compliant</v>
      </c>
      <c r="B662" s="38"/>
      <c r="C662" s="38"/>
      <c r="D662" s="39"/>
      <c r="E662" s="40"/>
      <c r="F662" s="31"/>
      <c r="G662" s="40"/>
      <c r="H662" s="40"/>
      <c r="I662" s="40"/>
      <c r="J662" s="40"/>
      <c r="K662" s="40"/>
      <c r="L662" s="40"/>
      <c r="M662" s="40"/>
      <c r="N662" s="32">
        <f>F662*G662</f>
        <v>0</v>
      </c>
      <c r="O662" s="32">
        <f>F662*H662</f>
        <v>0</v>
      </c>
      <c r="P662" s="33" t="e">
        <f>(I662*F662)/N662</f>
        <v>#DIV/0!</v>
      </c>
      <c r="Q662" s="34">
        <f>F662*J662</f>
        <v>0</v>
      </c>
      <c r="R662" s="35" t="e">
        <f>(Q662*9)/N662</f>
        <v>#DIV/0!</v>
      </c>
      <c r="S662" s="34">
        <f>F662*K662</f>
        <v>0</v>
      </c>
      <c r="T662" s="32">
        <f>L662*F662</f>
        <v>0</v>
      </c>
      <c r="U662" s="32">
        <f>M662*F662</f>
        <v>0</v>
      </c>
      <c r="V662" s="36" t="e">
        <f>(U662*4)/N662</f>
        <v>#DIV/0!</v>
      </c>
      <c r="W662" s="33" t="e">
        <f>U662/E662</f>
        <v>#DIV/0!</v>
      </c>
      <c r="X662" s="16">
        <f>IF($D$3="Calories",N662,"")</f>
        <v>0</v>
      </c>
      <c r="Y662" s="16">
        <f>IF($F$3="Grams",O662,IF($F$3="% Calories",P662,""))</f>
        <v>0</v>
      </c>
      <c r="Z662" s="16" t="str">
        <f>IF($G$3="Grams",K662,"")</f>
        <v/>
      </c>
      <c r="AA662" s="16">
        <f>IF($H$3="Grams",Q662,IF($H$3="% Calories",R662,""))</f>
        <v>0</v>
      </c>
      <c r="AB662" s="16" t="str">
        <f>IF($I$3="Milligrams",T662,"")</f>
        <v/>
      </c>
      <c r="AC662" s="16">
        <f>IF($E$3="Grams",U662, IF($E$3="% Calories", V662, IF($E$3="% Weight",W662, "")))</f>
        <v>0</v>
      </c>
      <c r="AD662" s="29">
        <v>1</v>
      </c>
    </row>
    <row r="663" spans="1:30">
      <c r="A663" s="21" t="str">
        <f>IF(AND((AC663&lt;=$E$4),(AB663&lt;=$I$4),(AA663&lt;=$H$4),(Z663&lt;=$G$4),(Y663&lt;=$F$4),(X663&lt;=$D$4)),"Compliant","Non-Compliant")</f>
        <v>Compliant</v>
      </c>
      <c r="B663" s="41"/>
      <c r="C663" s="41"/>
      <c r="D663" s="42"/>
      <c r="E663" s="43"/>
      <c r="F663" s="22"/>
      <c r="G663" s="43"/>
      <c r="H663" s="43"/>
      <c r="I663" s="43"/>
      <c r="J663" s="43"/>
      <c r="K663" s="43"/>
      <c r="L663" s="43"/>
      <c r="M663" s="43"/>
      <c r="N663" s="23">
        <f>F663*G663</f>
        <v>0</v>
      </c>
      <c r="O663" s="23">
        <f>F663*H663</f>
        <v>0</v>
      </c>
      <c r="P663" s="24" t="e">
        <f>(I663*F663)/N663</f>
        <v>#DIV/0!</v>
      </c>
      <c r="Q663" s="25">
        <f>F663*J663</f>
        <v>0</v>
      </c>
      <c r="R663" s="26" t="e">
        <f>(Q663*9)/N663</f>
        <v>#DIV/0!</v>
      </c>
      <c r="S663" s="25">
        <f>F663*K663</f>
        <v>0</v>
      </c>
      <c r="T663" s="23">
        <f>L663*F663</f>
        <v>0</v>
      </c>
      <c r="U663" s="23">
        <f>M663*F663</f>
        <v>0</v>
      </c>
      <c r="V663" s="27" t="e">
        <f>(U663*4)/N663</f>
        <v>#DIV/0!</v>
      </c>
      <c r="W663" s="24" t="e">
        <f>U663/E663</f>
        <v>#DIV/0!</v>
      </c>
      <c r="X663" s="16">
        <f>IF($D$3="Calories",N663,"")</f>
        <v>0</v>
      </c>
      <c r="Y663" s="16">
        <f>IF($F$3="Grams",O663,IF($F$3="% Calories",P663,""))</f>
        <v>0</v>
      </c>
      <c r="Z663" s="16" t="str">
        <f>IF($G$3="Grams",K663,"")</f>
        <v/>
      </c>
      <c r="AA663" s="16">
        <f>IF($H$3="Grams",Q663,IF($H$3="% Calories",R663,""))</f>
        <v>0</v>
      </c>
      <c r="AB663" s="16" t="str">
        <f>IF($I$3="Milligrams",T663,"")</f>
        <v/>
      </c>
      <c r="AC663" s="16">
        <f>IF($E$3="Grams",U663, IF($E$3="% Calories", V663, IF($E$3="% Weight",W663, "")))</f>
        <v>0</v>
      </c>
      <c r="AD663" s="29">
        <v>1</v>
      </c>
    </row>
    <row r="664" spans="1:30">
      <c r="A664" s="30" t="str">
        <f>IF(AND((AC664&lt;=$E$4),(AB664&lt;=$I$4),(AA664&lt;=$H$4),(Z664&lt;=$G$4),(Y664&lt;=$F$4),(X664&lt;=$D$4)),"Compliant","Non-Compliant")</f>
        <v>Compliant</v>
      </c>
      <c r="B664" s="38"/>
      <c r="C664" s="38"/>
      <c r="D664" s="39"/>
      <c r="E664" s="40"/>
      <c r="F664" s="31"/>
      <c r="G664" s="40"/>
      <c r="H664" s="40"/>
      <c r="I664" s="40"/>
      <c r="J664" s="40"/>
      <c r="K664" s="40"/>
      <c r="L664" s="40"/>
      <c r="M664" s="40"/>
      <c r="N664" s="32">
        <f>F664*G664</f>
        <v>0</v>
      </c>
      <c r="O664" s="32">
        <f>F664*H664</f>
        <v>0</v>
      </c>
      <c r="P664" s="33" t="e">
        <f>(I664*F664)/N664</f>
        <v>#DIV/0!</v>
      </c>
      <c r="Q664" s="34">
        <f>F664*J664</f>
        <v>0</v>
      </c>
      <c r="R664" s="35" t="e">
        <f>(Q664*9)/N664</f>
        <v>#DIV/0!</v>
      </c>
      <c r="S664" s="34">
        <f>F664*K664</f>
        <v>0</v>
      </c>
      <c r="T664" s="32">
        <f>L664*F664</f>
        <v>0</v>
      </c>
      <c r="U664" s="32">
        <f>M664*F664</f>
        <v>0</v>
      </c>
      <c r="V664" s="36" t="e">
        <f>(U664*4)/N664</f>
        <v>#DIV/0!</v>
      </c>
      <c r="W664" s="33" t="e">
        <f>U664/E664</f>
        <v>#DIV/0!</v>
      </c>
      <c r="X664" s="16">
        <f>IF($D$3="Calories",N664,"")</f>
        <v>0</v>
      </c>
      <c r="Y664" s="16">
        <f>IF($F$3="Grams",O664,IF($F$3="% Calories",P664,""))</f>
        <v>0</v>
      </c>
      <c r="Z664" s="16" t="str">
        <f>IF($G$3="Grams",K664,"")</f>
        <v/>
      </c>
      <c r="AA664" s="16">
        <f>IF($H$3="Grams",Q664,IF($H$3="% Calories",R664,""))</f>
        <v>0</v>
      </c>
      <c r="AB664" s="16" t="str">
        <f>IF($I$3="Milligrams",T664,"")</f>
        <v/>
      </c>
      <c r="AC664" s="16">
        <f>IF($E$3="Grams",U664, IF($E$3="% Calories", V664, IF($E$3="% Weight",W664, "")))</f>
        <v>0</v>
      </c>
      <c r="AD664" s="29">
        <v>1</v>
      </c>
    </row>
    <row r="665" spans="1:30">
      <c r="A665" s="21" t="str">
        <f>IF(AND((AC665&lt;=$E$4),(AB665&lt;=$I$4),(AA665&lt;=$H$4),(Z665&lt;=$G$4),(Y665&lt;=$F$4),(X665&lt;=$D$4)),"Compliant","Non-Compliant")</f>
        <v>Compliant</v>
      </c>
      <c r="B665" s="41"/>
      <c r="C665" s="41"/>
      <c r="D665" s="42"/>
      <c r="E665" s="43"/>
      <c r="F665" s="22"/>
      <c r="G665" s="43"/>
      <c r="H665" s="43"/>
      <c r="I665" s="43"/>
      <c r="J665" s="43"/>
      <c r="K665" s="43"/>
      <c r="L665" s="43"/>
      <c r="M665" s="43"/>
      <c r="N665" s="23">
        <f>F665*G665</f>
        <v>0</v>
      </c>
      <c r="O665" s="23">
        <f>F665*H665</f>
        <v>0</v>
      </c>
      <c r="P665" s="24" t="e">
        <f>(I665*F665)/N665</f>
        <v>#DIV/0!</v>
      </c>
      <c r="Q665" s="25">
        <f>F665*J665</f>
        <v>0</v>
      </c>
      <c r="R665" s="26" t="e">
        <f>(Q665*9)/N665</f>
        <v>#DIV/0!</v>
      </c>
      <c r="S665" s="25">
        <f>F665*K665</f>
        <v>0</v>
      </c>
      <c r="T665" s="23">
        <f>L665*F665</f>
        <v>0</v>
      </c>
      <c r="U665" s="23">
        <f>M665*F665</f>
        <v>0</v>
      </c>
      <c r="V665" s="27" t="e">
        <f>(U665*4)/N665</f>
        <v>#DIV/0!</v>
      </c>
      <c r="W665" s="24" t="e">
        <f>U665/E665</f>
        <v>#DIV/0!</v>
      </c>
      <c r="X665" s="16">
        <f>IF($D$3="Calories",N665,"")</f>
        <v>0</v>
      </c>
      <c r="Y665" s="16">
        <f>IF($F$3="Grams",O665,IF($F$3="% Calories",P665,""))</f>
        <v>0</v>
      </c>
      <c r="Z665" s="16" t="str">
        <f>IF($G$3="Grams",K665,"")</f>
        <v/>
      </c>
      <c r="AA665" s="16">
        <f>IF($H$3="Grams",Q665,IF($H$3="% Calories",R665,""))</f>
        <v>0</v>
      </c>
      <c r="AB665" s="16" t="str">
        <f>IF($I$3="Milligrams",T665,"")</f>
        <v/>
      </c>
      <c r="AC665" s="16">
        <f>IF($E$3="Grams",U665, IF($E$3="% Calories", V665, IF($E$3="% Weight",W665, "")))</f>
        <v>0</v>
      </c>
      <c r="AD665" s="29">
        <v>1</v>
      </c>
    </row>
    <row r="666" spans="1:30">
      <c r="A666" s="30" t="str">
        <f>IF(AND((AC666&lt;=$E$4),(AB666&lt;=$I$4),(AA666&lt;=$H$4),(Z666&lt;=$G$4),(Y666&lt;=$F$4),(X666&lt;=$D$4)),"Compliant","Non-Compliant")</f>
        <v>Compliant</v>
      </c>
      <c r="B666" s="38"/>
      <c r="C666" s="38"/>
      <c r="D666" s="39"/>
      <c r="E666" s="40"/>
      <c r="F666" s="31"/>
      <c r="G666" s="40"/>
      <c r="H666" s="40"/>
      <c r="I666" s="40"/>
      <c r="J666" s="40"/>
      <c r="K666" s="40"/>
      <c r="L666" s="40"/>
      <c r="M666" s="40"/>
      <c r="N666" s="32">
        <f>F666*G666</f>
        <v>0</v>
      </c>
      <c r="O666" s="32">
        <f>F666*H666</f>
        <v>0</v>
      </c>
      <c r="P666" s="33" t="e">
        <f>(I666*F666)/N666</f>
        <v>#DIV/0!</v>
      </c>
      <c r="Q666" s="34">
        <f>F666*J666</f>
        <v>0</v>
      </c>
      <c r="R666" s="35" t="e">
        <f>(Q666*9)/N666</f>
        <v>#DIV/0!</v>
      </c>
      <c r="S666" s="34">
        <f>F666*K666</f>
        <v>0</v>
      </c>
      <c r="T666" s="32">
        <f>L666*F666</f>
        <v>0</v>
      </c>
      <c r="U666" s="32">
        <f>M666*F666</f>
        <v>0</v>
      </c>
      <c r="V666" s="36" t="e">
        <f>(U666*4)/N666</f>
        <v>#DIV/0!</v>
      </c>
      <c r="W666" s="33" t="e">
        <f>U666/E666</f>
        <v>#DIV/0!</v>
      </c>
      <c r="X666" s="16">
        <f>IF($D$3="Calories",N666,"")</f>
        <v>0</v>
      </c>
      <c r="Y666" s="16">
        <f>IF($F$3="Grams",O666,IF($F$3="% Calories",P666,""))</f>
        <v>0</v>
      </c>
      <c r="Z666" s="16" t="str">
        <f>IF($G$3="Grams",K666,"")</f>
        <v/>
      </c>
      <c r="AA666" s="16">
        <f>IF($H$3="Grams",Q666,IF($H$3="% Calories",R666,""))</f>
        <v>0</v>
      </c>
      <c r="AB666" s="16" t="str">
        <f>IF($I$3="Milligrams",T666,"")</f>
        <v/>
      </c>
      <c r="AC666" s="16">
        <f>IF($E$3="Grams",U666, IF($E$3="% Calories", V666, IF($E$3="% Weight",W666, "")))</f>
        <v>0</v>
      </c>
      <c r="AD666" s="29">
        <v>1</v>
      </c>
    </row>
    <row r="667" spans="1:30">
      <c r="A667" s="21" t="str">
        <f>IF(AND((AC667&lt;=$E$4),(AB667&lt;=$I$4),(AA667&lt;=$H$4),(Z667&lt;=$G$4),(Y667&lt;=$F$4),(X667&lt;=$D$4)),"Compliant","Non-Compliant")</f>
        <v>Compliant</v>
      </c>
      <c r="B667" s="41"/>
      <c r="C667" s="41"/>
      <c r="D667" s="42"/>
      <c r="E667" s="43"/>
      <c r="F667" s="22"/>
      <c r="G667" s="43"/>
      <c r="H667" s="43"/>
      <c r="I667" s="43"/>
      <c r="J667" s="43"/>
      <c r="K667" s="43"/>
      <c r="L667" s="43"/>
      <c r="M667" s="43"/>
      <c r="N667" s="23">
        <f>F667*G667</f>
        <v>0</v>
      </c>
      <c r="O667" s="23">
        <f>F667*H667</f>
        <v>0</v>
      </c>
      <c r="P667" s="24" t="e">
        <f>(I667*F667)/N667</f>
        <v>#DIV/0!</v>
      </c>
      <c r="Q667" s="25">
        <f>F667*J667</f>
        <v>0</v>
      </c>
      <c r="R667" s="26" t="e">
        <f>(Q667*9)/N667</f>
        <v>#DIV/0!</v>
      </c>
      <c r="S667" s="25">
        <f>F667*K667</f>
        <v>0</v>
      </c>
      <c r="T667" s="23">
        <f>L667*F667</f>
        <v>0</v>
      </c>
      <c r="U667" s="23">
        <f>M667*F667</f>
        <v>0</v>
      </c>
      <c r="V667" s="27" t="e">
        <f>(U667*4)/N667</f>
        <v>#DIV/0!</v>
      </c>
      <c r="W667" s="24" t="e">
        <f>U667/E667</f>
        <v>#DIV/0!</v>
      </c>
      <c r="X667" s="16">
        <f>IF($D$3="Calories",N667,"")</f>
        <v>0</v>
      </c>
      <c r="Y667" s="16">
        <f>IF($F$3="Grams",O667,IF($F$3="% Calories",P667,""))</f>
        <v>0</v>
      </c>
      <c r="Z667" s="16" t="str">
        <f>IF($G$3="Grams",K667,"")</f>
        <v/>
      </c>
      <c r="AA667" s="16">
        <f>IF($H$3="Grams",Q667,IF($H$3="% Calories",R667,""))</f>
        <v>0</v>
      </c>
      <c r="AB667" s="16" t="str">
        <f>IF($I$3="Milligrams",T667,"")</f>
        <v/>
      </c>
      <c r="AC667" s="16">
        <f>IF($E$3="Grams",U667, IF($E$3="% Calories", V667, IF($E$3="% Weight",W667, "")))</f>
        <v>0</v>
      </c>
      <c r="AD667" s="29">
        <v>1</v>
      </c>
    </row>
    <row r="668" spans="1:30">
      <c r="A668" s="30" t="str">
        <f>IF(AND((AC668&lt;=$E$4),(AB668&lt;=$I$4),(AA668&lt;=$H$4),(Z668&lt;=$G$4),(Y668&lt;=$F$4),(X668&lt;=$D$4)),"Compliant","Non-Compliant")</f>
        <v>Compliant</v>
      </c>
      <c r="B668" s="38"/>
      <c r="C668" s="38"/>
      <c r="D668" s="39"/>
      <c r="E668" s="40"/>
      <c r="F668" s="31"/>
      <c r="G668" s="40"/>
      <c r="H668" s="40"/>
      <c r="I668" s="40"/>
      <c r="J668" s="40"/>
      <c r="K668" s="40"/>
      <c r="L668" s="40"/>
      <c r="M668" s="40"/>
      <c r="N668" s="32">
        <f>F668*G668</f>
        <v>0</v>
      </c>
      <c r="O668" s="32">
        <f>F668*H668</f>
        <v>0</v>
      </c>
      <c r="P668" s="33" t="e">
        <f>(I668*F668)/N668</f>
        <v>#DIV/0!</v>
      </c>
      <c r="Q668" s="34">
        <f>F668*J668</f>
        <v>0</v>
      </c>
      <c r="R668" s="35" t="e">
        <f>(Q668*9)/N668</f>
        <v>#DIV/0!</v>
      </c>
      <c r="S668" s="34">
        <f>F668*K668</f>
        <v>0</v>
      </c>
      <c r="T668" s="32">
        <f>L668*F668</f>
        <v>0</v>
      </c>
      <c r="U668" s="32">
        <f>M668*F668</f>
        <v>0</v>
      </c>
      <c r="V668" s="36" t="e">
        <f>(U668*4)/N668</f>
        <v>#DIV/0!</v>
      </c>
      <c r="W668" s="33" t="e">
        <f>U668/E668</f>
        <v>#DIV/0!</v>
      </c>
      <c r="X668" s="16">
        <f>IF($D$3="Calories",N668,"")</f>
        <v>0</v>
      </c>
      <c r="Y668" s="16">
        <f>IF($F$3="Grams",O668,IF($F$3="% Calories",P668,""))</f>
        <v>0</v>
      </c>
      <c r="Z668" s="16" t="str">
        <f>IF($G$3="Grams",K668,"")</f>
        <v/>
      </c>
      <c r="AA668" s="16">
        <f>IF($H$3="Grams",Q668,IF($H$3="% Calories",R668,""))</f>
        <v>0</v>
      </c>
      <c r="AB668" s="16" t="str">
        <f>IF($I$3="Milligrams",T668,"")</f>
        <v/>
      </c>
      <c r="AC668" s="16">
        <f>IF($E$3="Grams",U668, IF($E$3="% Calories", V668, IF($E$3="% Weight",W668, "")))</f>
        <v>0</v>
      </c>
      <c r="AD668" s="29">
        <v>1</v>
      </c>
    </row>
    <row r="669" spans="1:30">
      <c r="A669" s="21" t="str">
        <f>IF(AND((AC669&lt;=$E$4),(AB669&lt;=$I$4),(AA669&lt;=$H$4),(Z669&lt;=$G$4),(Y669&lt;=$F$4),(X669&lt;=$D$4)),"Compliant","Non-Compliant")</f>
        <v>Compliant</v>
      </c>
      <c r="B669" s="41"/>
      <c r="C669" s="41"/>
      <c r="D669" s="42"/>
      <c r="E669" s="43"/>
      <c r="F669" s="22"/>
      <c r="G669" s="43"/>
      <c r="H669" s="43"/>
      <c r="I669" s="43"/>
      <c r="J669" s="43"/>
      <c r="K669" s="43"/>
      <c r="L669" s="43"/>
      <c r="M669" s="43"/>
      <c r="N669" s="23">
        <f>F669*G669</f>
        <v>0</v>
      </c>
      <c r="O669" s="23">
        <f>F669*H669</f>
        <v>0</v>
      </c>
      <c r="P669" s="24" t="e">
        <f>(I669*F669)/N669</f>
        <v>#DIV/0!</v>
      </c>
      <c r="Q669" s="25">
        <f>F669*J669</f>
        <v>0</v>
      </c>
      <c r="R669" s="26" t="e">
        <f>(Q669*9)/N669</f>
        <v>#DIV/0!</v>
      </c>
      <c r="S669" s="25">
        <f>F669*K669</f>
        <v>0</v>
      </c>
      <c r="T669" s="23">
        <f>L669*F669</f>
        <v>0</v>
      </c>
      <c r="U669" s="23">
        <f>M669*F669</f>
        <v>0</v>
      </c>
      <c r="V669" s="27" t="e">
        <f>(U669*4)/N669</f>
        <v>#DIV/0!</v>
      </c>
      <c r="W669" s="24" t="e">
        <f>U669/E669</f>
        <v>#DIV/0!</v>
      </c>
      <c r="X669" s="16">
        <f>IF($D$3="Calories",N669,"")</f>
        <v>0</v>
      </c>
      <c r="Y669" s="16">
        <f>IF($F$3="Grams",O669,IF($F$3="% Calories",P669,""))</f>
        <v>0</v>
      </c>
      <c r="Z669" s="16" t="str">
        <f>IF($G$3="Grams",K669,"")</f>
        <v/>
      </c>
      <c r="AA669" s="16">
        <f>IF($H$3="Grams",Q669,IF($H$3="% Calories",R669,""))</f>
        <v>0</v>
      </c>
      <c r="AB669" s="16" t="str">
        <f>IF($I$3="Milligrams",T669,"")</f>
        <v/>
      </c>
      <c r="AC669" s="16">
        <f>IF($E$3="Grams",U669, IF($E$3="% Calories", V669, IF($E$3="% Weight",W669, "")))</f>
        <v>0</v>
      </c>
      <c r="AD669" s="29">
        <v>1</v>
      </c>
    </row>
    <row r="670" spans="1:30">
      <c r="A670" s="30" t="str">
        <f>IF(AND((AC670&lt;=$E$4),(AB670&lt;=$I$4),(AA670&lt;=$H$4),(Z670&lt;=$G$4),(Y670&lt;=$F$4),(X670&lt;=$D$4)),"Compliant","Non-Compliant")</f>
        <v>Compliant</v>
      </c>
      <c r="B670" s="38"/>
      <c r="C670" s="38"/>
      <c r="D670" s="39"/>
      <c r="E670" s="40"/>
      <c r="F670" s="31"/>
      <c r="G670" s="40"/>
      <c r="H670" s="40"/>
      <c r="I670" s="40"/>
      <c r="J670" s="40"/>
      <c r="K670" s="40"/>
      <c r="L670" s="40"/>
      <c r="M670" s="40"/>
      <c r="N670" s="32">
        <f>F670*G670</f>
        <v>0</v>
      </c>
      <c r="O670" s="32">
        <f>F670*H670</f>
        <v>0</v>
      </c>
      <c r="P670" s="33" t="e">
        <f>(I670*F670)/N670</f>
        <v>#DIV/0!</v>
      </c>
      <c r="Q670" s="34">
        <f>F670*J670</f>
        <v>0</v>
      </c>
      <c r="R670" s="35" t="e">
        <f>(Q670*9)/N670</f>
        <v>#DIV/0!</v>
      </c>
      <c r="S670" s="34">
        <f>F670*K670</f>
        <v>0</v>
      </c>
      <c r="T670" s="32">
        <f>L670*F670</f>
        <v>0</v>
      </c>
      <c r="U670" s="32">
        <f>M670*F670</f>
        <v>0</v>
      </c>
      <c r="V670" s="36" t="e">
        <f>(U670*4)/N670</f>
        <v>#DIV/0!</v>
      </c>
      <c r="W670" s="33" t="e">
        <f>U670/E670</f>
        <v>#DIV/0!</v>
      </c>
      <c r="X670" s="16">
        <f>IF($D$3="Calories",N670,"")</f>
        <v>0</v>
      </c>
      <c r="Y670" s="16">
        <f>IF($F$3="Grams",O670,IF($F$3="% Calories",P670,""))</f>
        <v>0</v>
      </c>
      <c r="Z670" s="16" t="str">
        <f>IF($G$3="Grams",K670,"")</f>
        <v/>
      </c>
      <c r="AA670" s="16">
        <f>IF($H$3="Grams",Q670,IF($H$3="% Calories",R670,""))</f>
        <v>0</v>
      </c>
      <c r="AB670" s="16" t="str">
        <f>IF($I$3="Milligrams",T670,"")</f>
        <v/>
      </c>
      <c r="AC670" s="16">
        <f>IF($E$3="Grams",U670, IF($E$3="% Calories", V670, IF($E$3="% Weight",W670, "")))</f>
        <v>0</v>
      </c>
      <c r="AD670" s="29">
        <v>1</v>
      </c>
    </row>
    <row r="671" spans="1:30">
      <c r="A671" s="21" t="str">
        <f>IF(AND((AC671&lt;=$E$4),(AB671&lt;=$I$4),(AA671&lt;=$H$4),(Z671&lt;=$G$4),(Y671&lt;=$F$4),(X671&lt;=$D$4)),"Compliant","Non-Compliant")</f>
        <v>Compliant</v>
      </c>
      <c r="B671" s="41"/>
      <c r="C671" s="41"/>
      <c r="D671" s="42"/>
      <c r="E671" s="43"/>
      <c r="F671" s="22"/>
      <c r="G671" s="43"/>
      <c r="H671" s="43"/>
      <c r="I671" s="43"/>
      <c r="J671" s="43"/>
      <c r="K671" s="43"/>
      <c r="L671" s="43"/>
      <c r="M671" s="43"/>
      <c r="N671" s="23">
        <f>F671*G671</f>
        <v>0</v>
      </c>
      <c r="O671" s="23">
        <f>F671*H671</f>
        <v>0</v>
      </c>
      <c r="P671" s="24" t="e">
        <f>(I671*F671)/N671</f>
        <v>#DIV/0!</v>
      </c>
      <c r="Q671" s="25">
        <f>F671*J671</f>
        <v>0</v>
      </c>
      <c r="R671" s="26" t="e">
        <f>(Q671*9)/N671</f>
        <v>#DIV/0!</v>
      </c>
      <c r="S671" s="25">
        <f>F671*K671</f>
        <v>0</v>
      </c>
      <c r="T671" s="23">
        <f>L671*F671</f>
        <v>0</v>
      </c>
      <c r="U671" s="23">
        <f>M671*F671</f>
        <v>0</v>
      </c>
      <c r="V671" s="27" t="e">
        <f>(U671*4)/N671</f>
        <v>#DIV/0!</v>
      </c>
      <c r="W671" s="24" t="e">
        <f>U671/E671</f>
        <v>#DIV/0!</v>
      </c>
      <c r="X671" s="16">
        <f>IF($D$3="Calories",N671,"")</f>
        <v>0</v>
      </c>
      <c r="Y671" s="16">
        <f>IF($F$3="Grams",O671,IF($F$3="% Calories",P671,""))</f>
        <v>0</v>
      </c>
      <c r="Z671" s="16" t="str">
        <f>IF($G$3="Grams",K671,"")</f>
        <v/>
      </c>
      <c r="AA671" s="16">
        <f>IF($H$3="Grams",Q671,IF($H$3="% Calories",R671,""))</f>
        <v>0</v>
      </c>
      <c r="AB671" s="16" t="str">
        <f>IF($I$3="Milligrams",T671,"")</f>
        <v/>
      </c>
      <c r="AC671" s="16">
        <f>IF($E$3="Grams",U671, IF($E$3="% Calories", V671, IF($E$3="% Weight",W671, "")))</f>
        <v>0</v>
      </c>
      <c r="AD671" s="29">
        <v>1</v>
      </c>
    </row>
    <row r="672" spans="1:30">
      <c r="A672" s="30" t="str">
        <f>IF(AND((AC672&lt;=$E$4),(AB672&lt;=$I$4),(AA672&lt;=$H$4),(Z672&lt;=$G$4),(Y672&lt;=$F$4),(X672&lt;=$D$4)),"Compliant","Non-Compliant")</f>
        <v>Compliant</v>
      </c>
      <c r="B672" s="38"/>
      <c r="C672" s="38"/>
      <c r="D672" s="39"/>
      <c r="E672" s="40"/>
      <c r="F672" s="31"/>
      <c r="G672" s="40"/>
      <c r="H672" s="40"/>
      <c r="I672" s="40"/>
      <c r="J672" s="40"/>
      <c r="K672" s="40"/>
      <c r="L672" s="40"/>
      <c r="M672" s="40"/>
      <c r="N672" s="32">
        <f>F672*G672</f>
        <v>0</v>
      </c>
      <c r="O672" s="32">
        <f>F672*H672</f>
        <v>0</v>
      </c>
      <c r="P672" s="33" t="e">
        <f>(I672*F672)/N672</f>
        <v>#DIV/0!</v>
      </c>
      <c r="Q672" s="34">
        <f>F672*J672</f>
        <v>0</v>
      </c>
      <c r="R672" s="35" t="e">
        <f>(Q672*9)/N672</f>
        <v>#DIV/0!</v>
      </c>
      <c r="S672" s="34">
        <f>F672*K672</f>
        <v>0</v>
      </c>
      <c r="T672" s="32">
        <f>L672*F672</f>
        <v>0</v>
      </c>
      <c r="U672" s="32">
        <f>M672*F672</f>
        <v>0</v>
      </c>
      <c r="V672" s="36" t="e">
        <f>(U672*4)/N672</f>
        <v>#DIV/0!</v>
      </c>
      <c r="W672" s="33" t="e">
        <f>U672/E672</f>
        <v>#DIV/0!</v>
      </c>
      <c r="X672" s="16">
        <f>IF($D$3="Calories",N672,"")</f>
        <v>0</v>
      </c>
      <c r="Y672" s="16">
        <f>IF($F$3="Grams",O672,IF($F$3="% Calories",P672,""))</f>
        <v>0</v>
      </c>
      <c r="Z672" s="16" t="str">
        <f>IF($G$3="Grams",K672,"")</f>
        <v/>
      </c>
      <c r="AA672" s="16">
        <f>IF($H$3="Grams",Q672,IF($H$3="% Calories",R672,""))</f>
        <v>0</v>
      </c>
      <c r="AB672" s="16" t="str">
        <f>IF($I$3="Milligrams",T672,"")</f>
        <v/>
      </c>
      <c r="AC672" s="16">
        <f>IF($E$3="Grams",U672, IF($E$3="% Calories", V672, IF($E$3="% Weight",W672, "")))</f>
        <v>0</v>
      </c>
      <c r="AD672" s="29">
        <v>1</v>
      </c>
    </row>
    <row r="673" spans="1:30">
      <c r="A673" s="21" t="str">
        <f>IF(AND((AC673&lt;=$E$4),(AB673&lt;=$I$4),(AA673&lt;=$H$4),(Z673&lt;=$G$4),(Y673&lt;=$F$4),(X673&lt;=$D$4)),"Compliant","Non-Compliant")</f>
        <v>Compliant</v>
      </c>
      <c r="B673" s="41"/>
      <c r="C673" s="41"/>
      <c r="D673" s="42"/>
      <c r="E673" s="43"/>
      <c r="F673" s="22"/>
      <c r="G673" s="43"/>
      <c r="H673" s="43"/>
      <c r="I673" s="43"/>
      <c r="J673" s="43"/>
      <c r="K673" s="43"/>
      <c r="L673" s="43"/>
      <c r="M673" s="43"/>
      <c r="N673" s="23">
        <f>F673*G673</f>
        <v>0</v>
      </c>
      <c r="O673" s="23">
        <f>F673*H673</f>
        <v>0</v>
      </c>
      <c r="P673" s="24" t="e">
        <f>(I673*F673)/N673</f>
        <v>#DIV/0!</v>
      </c>
      <c r="Q673" s="25">
        <f>F673*J673</f>
        <v>0</v>
      </c>
      <c r="R673" s="26" t="e">
        <f>(Q673*9)/N673</f>
        <v>#DIV/0!</v>
      </c>
      <c r="S673" s="25">
        <f>F673*K673</f>
        <v>0</v>
      </c>
      <c r="T673" s="23">
        <f>L673*F673</f>
        <v>0</v>
      </c>
      <c r="U673" s="23">
        <f>M673*F673</f>
        <v>0</v>
      </c>
      <c r="V673" s="27" t="e">
        <f>(U673*4)/N673</f>
        <v>#DIV/0!</v>
      </c>
      <c r="W673" s="24" t="e">
        <f>U673/E673</f>
        <v>#DIV/0!</v>
      </c>
      <c r="X673" s="16">
        <f>IF($D$3="Calories",N673,"")</f>
        <v>0</v>
      </c>
      <c r="Y673" s="16">
        <f>IF($F$3="Grams",O673,IF($F$3="% Calories",P673,""))</f>
        <v>0</v>
      </c>
      <c r="Z673" s="16" t="str">
        <f>IF($G$3="Grams",K673,"")</f>
        <v/>
      </c>
      <c r="AA673" s="16">
        <f>IF($H$3="Grams",Q673,IF($H$3="% Calories",R673,""))</f>
        <v>0</v>
      </c>
      <c r="AB673" s="16" t="str">
        <f>IF($I$3="Milligrams",T673,"")</f>
        <v/>
      </c>
      <c r="AC673" s="16">
        <f>IF($E$3="Grams",U673, IF($E$3="% Calories", V673, IF($E$3="% Weight",W673, "")))</f>
        <v>0</v>
      </c>
      <c r="AD673" s="29">
        <v>1</v>
      </c>
    </row>
    <row r="674" spans="1:30">
      <c r="A674" s="30" t="str">
        <f>IF(AND((AC674&lt;=$E$4),(AB674&lt;=$I$4),(AA674&lt;=$H$4),(Z674&lt;=$G$4),(Y674&lt;=$F$4),(X674&lt;=$D$4)),"Compliant","Non-Compliant")</f>
        <v>Compliant</v>
      </c>
      <c r="B674" s="38"/>
      <c r="C674" s="38"/>
      <c r="D674" s="39"/>
      <c r="E674" s="40"/>
      <c r="F674" s="31"/>
      <c r="G674" s="40"/>
      <c r="H674" s="40"/>
      <c r="I674" s="40"/>
      <c r="J674" s="40"/>
      <c r="K674" s="40"/>
      <c r="L674" s="40"/>
      <c r="M674" s="40"/>
      <c r="N674" s="32">
        <f>F674*G674</f>
        <v>0</v>
      </c>
      <c r="O674" s="32">
        <f>F674*H674</f>
        <v>0</v>
      </c>
      <c r="P674" s="33" t="e">
        <f>(I674*F674)/N674</f>
        <v>#DIV/0!</v>
      </c>
      <c r="Q674" s="34">
        <f>F674*J674</f>
        <v>0</v>
      </c>
      <c r="R674" s="35" t="e">
        <f>(Q674*9)/N674</f>
        <v>#DIV/0!</v>
      </c>
      <c r="S674" s="34">
        <f>F674*K674</f>
        <v>0</v>
      </c>
      <c r="T674" s="32">
        <f>L674*F674</f>
        <v>0</v>
      </c>
      <c r="U674" s="32">
        <f>M674*F674</f>
        <v>0</v>
      </c>
      <c r="V674" s="36" t="e">
        <f>(U674*4)/N674</f>
        <v>#DIV/0!</v>
      </c>
      <c r="W674" s="33" t="e">
        <f>U674/E674</f>
        <v>#DIV/0!</v>
      </c>
      <c r="X674" s="16">
        <f>IF($D$3="Calories",N674,"")</f>
        <v>0</v>
      </c>
      <c r="Y674" s="16">
        <f>IF($F$3="Grams",O674,IF($F$3="% Calories",P674,""))</f>
        <v>0</v>
      </c>
      <c r="Z674" s="16" t="str">
        <f>IF($G$3="Grams",K674,"")</f>
        <v/>
      </c>
      <c r="AA674" s="16">
        <f>IF($H$3="Grams",Q674,IF($H$3="% Calories",R674,""))</f>
        <v>0</v>
      </c>
      <c r="AB674" s="16" t="str">
        <f>IF($I$3="Milligrams",T674,"")</f>
        <v/>
      </c>
      <c r="AC674" s="16">
        <f>IF($E$3="Grams",U674, IF($E$3="% Calories", V674, IF($E$3="% Weight",W674, "")))</f>
        <v>0</v>
      </c>
      <c r="AD674" s="29">
        <v>1</v>
      </c>
    </row>
    <row r="675" spans="1:30">
      <c r="A675" s="21" t="str">
        <f>IF(AND((AC675&lt;=$E$4),(AB675&lt;=$I$4),(AA675&lt;=$H$4),(Z675&lt;=$G$4),(Y675&lt;=$F$4),(X675&lt;=$D$4)),"Compliant","Non-Compliant")</f>
        <v>Compliant</v>
      </c>
      <c r="B675" s="41"/>
      <c r="C675" s="41"/>
      <c r="D675" s="42"/>
      <c r="E675" s="43"/>
      <c r="F675" s="22"/>
      <c r="G675" s="43"/>
      <c r="H675" s="43"/>
      <c r="I675" s="43"/>
      <c r="J675" s="43"/>
      <c r="K675" s="43"/>
      <c r="L675" s="43"/>
      <c r="M675" s="43"/>
      <c r="N675" s="23">
        <f>F675*G675</f>
        <v>0</v>
      </c>
      <c r="O675" s="23">
        <f>F675*H675</f>
        <v>0</v>
      </c>
      <c r="P675" s="24" t="e">
        <f>(I675*F675)/N675</f>
        <v>#DIV/0!</v>
      </c>
      <c r="Q675" s="25">
        <f>F675*J675</f>
        <v>0</v>
      </c>
      <c r="R675" s="26" t="e">
        <f>(Q675*9)/N675</f>
        <v>#DIV/0!</v>
      </c>
      <c r="S675" s="25">
        <f>F675*K675</f>
        <v>0</v>
      </c>
      <c r="T675" s="23">
        <f>L675*F675</f>
        <v>0</v>
      </c>
      <c r="U675" s="23">
        <f>M675*F675</f>
        <v>0</v>
      </c>
      <c r="V675" s="27" t="e">
        <f>(U675*4)/N675</f>
        <v>#DIV/0!</v>
      </c>
      <c r="W675" s="24" t="e">
        <f>U675/E675</f>
        <v>#DIV/0!</v>
      </c>
      <c r="X675" s="16">
        <f>IF($D$3="Calories",N675,"")</f>
        <v>0</v>
      </c>
      <c r="Y675" s="16">
        <f>IF($F$3="Grams",O675,IF($F$3="% Calories",P675,""))</f>
        <v>0</v>
      </c>
      <c r="Z675" s="16" t="str">
        <f>IF($G$3="Grams",K675,"")</f>
        <v/>
      </c>
      <c r="AA675" s="16">
        <f>IF($H$3="Grams",Q675,IF($H$3="% Calories",R675,""))</f>
        <v>0</v>
      </c>
      <c r="AB675" s="16" t="str">
        <f>IF($I$3="Milligrams",T675,"")</f>
        <v/>
      </c>
      <c r="AC675" s="16">
        <f>IF($E$3="Grams",U675, IF($E$3="% Calories", V675, IF($E$3="% Weight",W675, "")))</f>
        <v>0</v>
      </c>
      <c r="AD675" s="29">
        <v>1</v>
      </c>
    </row>
    <row r="676" spans="1:30">
      <c r="A676" s="30" t="str">
        <f>IF(AND((AC676&lt;=$E$4),(AB676&lt;=$I$4),(AA676&lt;=$H$4),(Z676&lt;=$G$4),(Y676&lt;=$F$4),(X676&lt;=$D$4)),"Compliant","Non-Compliant")</f>
        <v>Compliant</v>
      </c>
      <c r="B676" s="38"/>
      <c r="C676" s="38"/>
      <c r="D676" s="39"/>
      <c r="E676" s="40"/>
      <c r="F676" s="31"/>
      <c r="G676" s="40"/>
      <c r="H676" s="40"/>
      <c r="I676" s="40"/>
      <c r="J676" s="40"/>
      <c r="K676" s="40"/>
      <c r="L676" s="40"/>
      <c r="M676" s="40"/>
      <c r="N676" s="32">
        <f>F676*G676</f>
        <v>0</v>
      </c>
      <c r="O676" s="32">
        <f>F676*H676</f>
        <v>0</v>
      </c>
      <c r="P676" s="33" t="e">
        <f>(I676*F676)/N676</f>
        <v>#DIV/0!</v>
      </c>
      <c r="Q676" s="34">
        <f>F676*J676</f>
        <v>0</v>
      </c>
      <c r="R676" s="35" t="e">
        <f>(Q676*9)/N676</f>
        <v>#DIV/0!</v>
      </c>
      <c r="S676" s="34">
        <f>F676*K676</f>
        <v>0</v>
      </c>
      <c r="T676" s="32">
        <f>L676*F676</f>
        <v>0</v>
      </c>
      <c r="U676" s="32">
        <f>M676*F676</f>
        <v>0</v>
      </c>
      <c r="V676" s="36" t="e">
        <f>(U676*4)/N676</f>
        <v>#DIV/0!</v>
      </c>
      <c r="W676" s="33" t="e">
        <f>U676/E676</f>
        <v>#DIV/0!</v>
      </c>
      <c r="X676" s="16">
        <f>IF($D$3="Calories",N676,"")</f>
        <v>0</v>
      </c>
      <c r="Y676" s="16">
        <f>IF($F$3="Grams",O676,IF($F$3="% Calories",P676,""))</f>
        <v>0</v>
      </c>
      <c r="Z676" s="16" t="str">
        <f>IF($G$3="Grams",K676,"")</f>
        <v/>
      </c>
      <c r="AA676" s="16">
        <f>IF($H$3="Grams",Q676,IF($H$3="% Calories",R676,""))</f>
        <v>0</v>
      </c>
      <c r="AB676" s="16" t="str">
        <f>IF($I$3="Milligrams",T676,"")</f>
        <v/>
      </c>
      <c r="AC676" s="16">
        <f>IF($E$3="Grams",U676, IF($E$3="% Calories", V676, IF($E$3="% Weight",W676, "")))</f>
        <v>0</v>
      </c>
      <c r="AD676" s="29">
        <v>1</v>
      </c>
    </row>
    <row r="677" spans="1:30">
      <c r="A677" s="21" t="str">
        <f>IF(AND((AC677&lt;=$E$4),(AB677&lt;=$I$4),(AA677&lt;=$H$4),(Z677&lt;=$G$4),(Y677&lt;=$F$4),(X677&lt;=$D$4)),"Compliant","Non-Compliant")</f>
        <v>Compliant</v>
      </c>
      <c r="B677" s="41"/>
      <c r="C677" s="41"/>
      <c r="D677" s="42"/>
      <c r="E677" s="43"/>
      <c r="F677" s="22"/>
      <c r="G677" s="43"/>
      <c r="H677" s="43"/>
      <c r="I677" s="43"/>
      <c r="J677" s="43"/>
      <c r="K677" s="43"/>
      <c r="L677" s="43"/>
      <c r="M677" s="43"/>
      <c r="N677" s="23">
        <f>F677*G677</f>
        <v>0</v>
      </c>
      <c r="O677" s="23">
        <f>F677*H677</f>
        <v>0</v>
      </c>
      <c r="P677" s="24" t="e">
        <f>(I677*F677)/N677</f>
        <v>#DIV/0!</v>
      </c>
      <c r="Q677" s="25">
        <f>F677*J677</f>
        <v>0</v>
      </c>
      <c r="R677" s="26" t="e">
        <f>(Q677*9)/N677</f>
        <v>#DIV/0!</v>
      </c>
      <c r="S677" s="25">
        <f>F677*K677</f>
        <v>0</v>
      </c>
      <c r="T677" s="23">
        <f>L677*F677</f>
        <v>0</v>
      </c>
      <c r="U677" s="23">
        <f>M677*F677</f>
        <v>0</v>
      </c>
      <c r="V677" s="27" t="e">
        <f>(U677*4)/N677</f>
        <v>#DIV/0!</v>
      </c>
      <c r="W677" s="24" t="e">
        <f>U677/E677</f>
        <v>#DIV/0!</v>
      </c>
      <c r="X677" s="16">
        <f>IF($D$3="Calories",N677,"")</f>
        <v>0</v>
      </c>
      <c r="Y677" s="16">
        <f>IF($F$3="Grams",O677,IF($F$3="% Calories",P677,""))</f>
        <v>0</v>
      </c>
      <c r="Z677" s="16" t="str">
        <f>IF($G$3="Grams",K677,"")</f>
        <v/>
      </c>
      <c r="AA677" s="16">
        <f>IF($H$3="Grams",Q677,IF($H$3="% Calories",R677,""))</f>
        <v>0</v>
      </c>
      <c r="AB677" s="16" t="str">
        <f>IF($I$3="Milligrams",T677,"")</f>
        <v/>
      </c>
      <c r="AC677" s="16">
        <f>IF($E$3="Grams",U677, IF($E$3="% Calories", V677, IF($E$3="% Weight",W677, "")))</f>
        <v>0</v>
      </c>
      <c r="AD677" s="29">
        <v>1</v>
      </c>
    </row>
    <row r="678" spans="1:30">
      <c r="A678" s="30" t="str">
        <f>IF(AND((AC678&lt;=$E$4),(AB678&lt;=$I$4),(AA678&lt;=$H$4),(Z678&lt;=$G$4),(Y678&lt;=$F$4),(X678&lt;=$D$4)),"Compliant","Non-Compliant")</f>
        <v>Compliant</v>
      </c>
      <c r="B678" s="38"/>
      <c r="C678" s="38"/>
      <c r="D678" s="39"/>
      <c r="E678" s="40"/>
      <c r="F678" s="31"/>
      <c r="G678" s="40"/>
      <c r="H678" s="40"/>
      <c r="I678" s="40"/>
      <c r="J678" s="40"/>
      <c r="K678" s="40"/>
      <c r="L678" s="40"/>
      <c r="M678" s="40"/>
      <c r="N678" s="32">
        <f>F678*G678</f>
        <v>0</v>
      </c>
      <c r="O678" s="32">
        <f>F678*H678</f>
        <v>0</v>
      </c>
      <c r="P678" s="33" t="e">
        <f>(I678*F678)/N678</f>
        <v>#DIV/0!</v>
      </c>
      <c r="Q678" s="34">
        <f>F678*J678</f>
        <v>0</v>
      </c>
      <c r="R678" s="35" t="e">
        <f>(Q678*9)/N678</f>
        <v>#DIV/0!</v>
      </c>
      <c r="S678" s="34">
        <f>F678*K678</f>
        <v>0</v>
      </c>
      <c r="T678" s="32">
        <f>L678*F678</f>
        <v>0</v>
      </c>
      <c r="U678" s="32">
        <f>M678*F678</f>
        <v>0</v>
      </c>
      <c r="V678" s="36" t="e">
        <f>(U678*4)/N678</f>
        <v>#DIV/0!</v>
      </c>
      <c r="W678" s="33" t="e">
        <f>U678/E678</f>
        <v>#DIV/0!</v>
      </c>
      <c r="X678" s="16">
        <f>IF($D$3="Calories",N678,"")</f>
        <v>0</v>
      </c>
      <c r="Y678" s="16">
        <f>IF($F$3="Grams",O678,IF($F$3="% Calories",P678,""))</f>
        <v>0</v>
      </c>
      <c r="Z678" s="16" t="str">
        <f>IF($G$3="Grams",K678,"")</f>
        <v/>
      </c>
      <c r="AA678" s="16">
        <f>IF($H$3="Grams",Q678,IF($H$3="% Calories",R678,""))</f>
        <v>0</v>
      </c>
      <c r="AB678" s="16" t="str">
        <f>IF($I$3="Milligrams",T678,"")</f>
        <v/>
      </c>
      <c r="AC678" s="16">
        <f>IF($E$3="Grams",U678, IF($E$3="% Calories", V678, IF($E$3="% Weight",W678, "")))</f>
        <v>0</v>
      </c>
      <c r="AD678" s="29">
        <v>1</v>
      </c>
    </row>
    <row r="679" spans="1:30">
      <c r="A679" s="21" t="str">
        <f>IF(AND((AC679&lt;=$E$4),(AB679&lt;=$I$4),(AA679&lt;=$H$4),(Z679&lt;=$G$4),(Y679&lt;=$F$4),(X679&lt;=$D$4)),"Compliant","Non-Compliant")</f>
        <v>Compliant</v>
      </c>
      <c r="B679" s="41"/>
      <c r="C679" s="41"/>
      <c r="D679" s="42"/>
      <c r="E679" s="43"/>
      <c r="F679" s="22"/>
      <c r="G679" s="43"/>
      <c r="H679" s="43"/>
      <c r="I679" s="43"/>
      <c r="J679" s="43"/>
      <c r="K679" s="43"/>
      <c r="L679" s="43"/>
      <c r="M679" s="43"/>
      <c r="N679" s="23">
        <f>F679*G679</f>
        <v>0</v>
      </c>
      <c r="O679" s="23">
        <f>F679*H679</f>
        <v>0</v>
      </c>
      <c r="P679" s="24" t="e">
        <f>(I679*F679)/N679</f>
        <v>#DIV/0!</v>
      </c>
      <c r="Q679" s="25">
        <f>F679*J679</f>
        <v>0</v>
      </c>
      <c r="R679" s="26" t="e">
        <f>(Q679*9)/N679</f>
        <v>#DIV/0!</v>
      </c>
      <c r="S679" s="25">
        <f>F679*K679</f>
        <v>0</v>
      </c>
      <c r="T679" s="23">
        <f>L679*F679</f>
        <v>0</v>
      </c>
      <c r="U679" s="23">
        <f>M679*F679</f>
        <v>0</v>
      </c>
      <c r="V679" s="27" t="e">
        <f>(U679*4)/N679</f>
        <v>#DIV/0!</v>
      </c>
      <c r="W679" s="24" t="e">
        <f>U679/E679</f>
        <v>#DIV/0!</v>
      </c>
      <c r="X679" s="16">
        <f>IF($D$3="Calories",N679,"")</f>
        <v>0</v>
      </c>
      <c r="Y679" s="16">
        <f>IF($F$3="Grams",O679,IF($F$3="% Calories",P679,""))</f>
        <v>0</v>
      </c>
      <c r="Z679" s="16" t="str">
        <f>IF($G$3="Grams",K679,"")</f>
        <v/>
      </c>
      <c r="AA679" s="16">
        <f>IF($H$3="Grams",Q679,IF($H$3="% Calories",R679,""))</f>
        <v>0</v>
      </c>
      <c r="AB679" s="16" t="str">
        <f>IF($I$3="Milligrams",T679,"")</f>
        <v/>
      </c>
      <c r="AC679" s="16">
        <f>IF($E$3="Grams",U679, IF($E$3="% Calories", V679, IF($E$3="% Weight",W679, "")))</f>
        <v>0</v>
      </c>
      <c r="AD679" s="29">
        <v>1</v>
      </c>
    </row>
    <row r="680" spans="1:30">
      <c r="A680" s="30" t="str">
        <f>IF(AND((AC680&lt;=$E$4),(AB680&lt;=$I$4),(AA680&lt;=$H$4),(Z680&lt;=$G$4),(Y680&lt;=$F$4),(X680&lt;=$D$4)),"Compliant","Non-Compliant")</f>
        <v>Compliant</v>
      </c>
      <c r="B680" s="38"/>
      <c r="C680" s="38"/>
      <c r="D680" s="39"/>
      <c r="E680" s="40"/>
      <c r="F680" s="31"/>
      <c r="G680" s="40"/>
      <c r="H680" s="40"/>
      <c r="I680" s="40"/>
      <c r="J680" s="40"/>
      <c r="K680" s="40"/>
      <c r="L680" s="40"/>
      <c r="M680" s="40"/>
      <c r="N680" s="32">
        <f>F680*G680</f>
        <v>0</v>
      </c>
      <c r="O680" s="32">
        <f>F680*H680</f>
        <v>0</v>
      </c>
      <c r="P680" s="33" t="e">
        <f>(I680*F680)/N680</f>
        <v>#DIV/0!</v>
      </c>
      <c r="Q680" s="34">
        <f>F680*J680</f>
        <v>0</v>
      </c>
      <c r="R680" s="35" t="e">
        <f>(Q680*9)/N680</f>
        <v>#DIV/0!</v>
      </c>
      <c r="S680" s="34">
        <f>F680*K680</f>
        <v>0</v>
      </c>
      <c r="T680" s="32">
        <f>L680*F680</f>
        <v>0</v>
      </c>
      <c r="U680" s="32">
        <f>M680*F680</f>
        <v>0</v>
      </c>
      <c r="V680" s="36" t="e">
        <f>(U680*4)/N680</f>
        <v>#DIV/0!</v>
      </c>
      <c r="W680" s="33" t="e">
        <f>U680/E680</f>
        <v>#DIV/0!</v>
      </c>
      <c r="X680" s="16">
        <f>IF($D$3="Calories",N680,"")</f>
        <v>0</v>
      </c>
      <c r="Y680" s="16">
        <f>IF($F$3="Grams",O680,IF($F$3="% Calories",P680,""))</f>
        <v>0</v>
      </c>
      <c r="Z680" s="16" t="str">
        <f>IF($G$3="Grams",K680,"")</f>
        <v/>
      </c>
      <c r="AA680" s="16">
        <f>IF($H$3="Grams",Q680,IF($H$3="% Calories",R680,""))</f>
        <v>0</v>
      </c>
      <c r="AB680" s="16" t="str">
        <f>IF($I$3="Milligrams",T680,"")</f>
        <v/>
      </c>
      <c r="AC680" s="16">
        <f>IF($E$3="Grams",U680, IF($E$3="% Calories", V680, IF($E$3="% Weight",W680, "")))</f>
        <v>0</v>
      </c>
      <c r="AD680" s="29">
        <v>1</v>
      </c>
    </row>
    <row r="681" spans="1:30">
      <c r="A681" s="21" t="str">
        <f>IF(AND((AC681&lt;=$E$4),(AB681&lt;=$I$4),(AA681&lt;=$H$4),(Z681&lt;=$G$4),(Y681&lt;=$F$4),(X681&lt;=$D$4)),"Compliant","Non-Compliant")</f>
        <v>Compliant</v>
      </c>
      <c r="B681" s="41"/>
      <c r="C681" s="41"/>
      <c r="D681" s="42"/>
      <c r="E681" s="43"/>
      <c r="F681" s="22"/>
      <c r="G681" s="43"/>
      <c r="H681" s="43"/>
      <c r="I681" s="43"/>
      <c r="J681" s="43"/>
      <c r="K681" s="43"/>
      <c r="L681" s="43"/>
      <c r="M681" s="43"/>
      <c r="N681" s="23">
        <f>F681*G681</f>
        <v>0</v>
      </c>
      <c r="O681" s="23">
        <f>F681*H681</f>
        <v>0</v>
      </c>
      <c r="P681" s="24" t="e">
        <f>(I681*F681)/N681</f>
        <v>#DIV/0!</v>
      </c>
      <c r="Q681" s="25">
        <f>F681*J681</f>
        <v>0</v>
      </c>
      <c r="R681" s="26" t="e">
        <f>(Q681*9)/N681</f>
        <v>#DIV/0!</v>
      </c>
      <c r="S681" s="25">
        <f>F681*K681</f>
        <v>0</v>
      </c>
      <c r="T681" s="23">
        <f>L681*F681</f>
        <v>0</v>
      </c>
      <c r="U681" s="23">
        <f>M681*F681</f>
        <v>0</v>
      </c>
      <c r="V681" s="27" t="e">
        <f>(U681*4)/N681</f>
        <v>#DIV/0!</v>
      </c>
      <c r="W681" s="24" t="e">
        <f>U681/E681</f>
        <v>#DIV/0!</v>
      </c>
      <c r="X681" s="16">
        <f>IF($D$3="Calories",N681,"")</f>
        <v>0</v>
      </c>
      <c r="Y681" s="16">
        <f>IF($F$3="Grams",O681,IF($F$3="% Calories",P681,""))</f>
        <v>0</v>
      </c>
      <c r="Z681" s="16" t="str">
        <f>IF($G$3="Grams",K681,"")</f>
        <v/>
      </c>
      <c r="AA681" s="16">
        <f>IF($H$3="Grams",Q681,IF($H$3="% Calories",R681,""))</f>
        <v>0</v>
      </c>
      <c r="AB681" s="16" t="str">
        <f>IF($I$3="Milligrams",T681,"")</f>
        <v/>
      </c>
      <c r="AC681" s="16">
        <f>IF($E$3="Grams",U681, IF($E$3="% Calories", V681, IF($E$3="% Weight",W681, "")))</f>
        <v>0</v>
      </c>
      <c r="AD681" s="29">
        <v>1</v>
      </c>
    </row>
    <row r="682" spans="1:30">
      <c r="A682" s="30" t="str">
        <f>IF(AND((AC682&lt;=$E$4),(AB682&lt;=$I$4),(AA682&lt;=$H$4),(Z682&lt;=$G$4),(Y682&lt;=$F$4),(X682&lt;=$D$4)),"Compliant","Non-Compliant")</f>
        <v>Compliant</v>
      </c>
      <c r="B682" s="38"/>
      <c r="C682" s="38"/>
      <c r="D682" s="39"/>
      <c r="E682" s="40"/>
      <c r="F682" s="31"/>
      <c r="G682" s="40"/>
      <c r="H682" s="40"/>
      <c r="I682" s="40"/>
      <c r="J682" s="40"/>
      <c r="K682" s="40"/>
      <c r="L682" s="40"/>
      <c r="M682" s="40"/>
      <c r="N682" s="32">
        <f>F682*G682</f>
        <v>0</v>
      </c>
      <c r="O682" s="32">
        <f>F682*H682</f>
        <v>0</v>
      </c>
      <c r="P682" s="33" t="e">
        <f>(I682*F682)/N682</f>
        <v>#DIV/0!</v>
      </c>
      <c r="Q682" s="34">
        <f>F682*J682</f>
        <v>0</v>
      </c>
      <c r="R682" s="35" t="e">
        <f>(Q682*9)/N682</f>
        <v>#DIV/0!</v>
      </c>
      <c r="S682" s="34">
        <f>F682*K682</f>
        <v>0</v>
      </c>
      <c r="T682" s="32">
        <f>L682*F682</f>
        <v>0</v>
      </c>
      <c r="U682" s="32">
        <f>M682*F682</f>
        <v>0</v>
      </c>
      <c r="V682" s="36" t="e">
        <f>(U682*4)/N682</f>
        <v>#DIV/0!</v>
      </c>
      <c r="W682" s="33" t="e">
        <f>U682/E682</f>
        <v>#DIV/0!</v>
      </c>
      <c r="X682" s="16">
        <f>IF($D$3="Calories",N682,"")</f>
        <v>0</v>
      </c>
      <c r="Y682" s="16">
        <f>IF($F$3="Grams",O682,IF($F$3="% Calories",P682,""))</f>
        <v>0</v>
      </c>
      <c r="Z682" s="16" t="str">
        <f>IF($G$3="Grams",K682,"")</f>
        <v/>
      </c>
      <c r="AA682" s="16">
        <f>IF($H$3="Grams",Q682,IF($H$3="% Calories",R682,""))</f>
        <v>0</v>
      </c>
      <c r="AB682" s="16" t="str">
        <f>IF($I$3="Milligrams",T682,"")</f>
        <v/>
      </c>
      <c r="AC682" s="16">
        <f>IF($E$3="Grams",U682, IF($E$3="% Calories", V682, IF($E$3="% Weight",W682, "")))</f>
        <v>0</v>
      </c>
      <c r="AD682" s="29">
        <v>1</v>
      </c>
    </row>
    <row r="683" spans="1:30">
      <c r="A683" s="21" t="str">
        <f>IF(AND((AC683&lt;=$E$4),(AB683&lt;=$I$4),(AA683&lt;=$H$4),(Z683&lt;=$G$4),(Y683&lt;=$F$4),(X683&lt;=$D$4)),"Compliant","Non-Compliant")</f>
        <v>Compliant</v>
      </c>
      <c r="B683" s="41"/>
      <c r="C683" s="41"/>
      <c r="D683" s="42"/>
      <c r="E683" s="43"/>
      <c r="F683" s="22"/>
      <c r="G683" s="43"/>
      <c r="H683" s="43"/>
      <c r="I683" s="43"/>
      <c r="J683" s="43"/>
      <c r="K683" s="43"/>
      <c r="L683" s="43"/>
      <c r="M683" s="43"/>
      <c r="N683" s="23">
        <f>F683*G683</f>
        <v>0</v>
      </c>
      <c r="O683" s="23">
        <f>F683*H683</f>
        <v>0</v>
      </c>
      <c r="P683" s="24" t="e">
        <f>(I683*F683)/N683</f>
        <v>#DIV/0!</v>
      </c>
      <c r="Q683" s="25">
        <f>F683*J683</f>
        <v>0</v>
      </c>
      <c r="R683" s="26" t="e">
        <f>(Q683*9)/N683</f>
        <v>#DIV/0!</v>
      </c>
      <c r="S683" s="25">
        <f>F683*K683</f>
        <v>0</v>
      </c>
      <c r="T683" s="23">
        <f>L683*F683</f>
        <v>0</v>
      </c>
      <c r="U683" s="23">
        <f>M683*F683</f>
        <v>0</v>
      </c>
      <c r="V683" s="27" t="e">
        <f>(U683*4)/N683</f>
        <v>#DIV/0!</v>
      </c>
      <c r="W683" s="24" t="e">
        <f>U683/E683</f>
        <v>#DIV/0!</v>
      </c>
      <c r="X683" s="16">
        <f>IF($D$3="Calories",N683,"")</f>
        <v>0</v>
      </c>
      <c r="Y683" s="16">
        <f>IF($F$3="Grams",O683,IF($F$3="% Calories",P683,""))</f>
        <v>0</v>
      </c>
      <c r="Z683" s="16" t="str">
        <f>IF($G$3="Grams",K683,"")</f>
        <v/>
      </c>
      <c r="AA683" s="16">
        <f>IF($H$3="Grams",Q683,IF($H$3="% Calories",R683,""))</f>
        <v>0</v>
      </c>
      <c r="AB683" s="16" t="str">
        <f>IF($I$3="Milligrams",T683,"")</f>
        <v/>
      </c>
      <c r="AC683" s="16">
        <f>IF($E$3="Grams",U683, IF($E$3="% Calories", V683, IF($E$3="% Weight",W683, "")))</f>
        <v>0</v>
      </c>
      <c r="AD683" s="29">
        <v>1</v>
      </c>
    </row>
    <row r="684" spans="1:30">
      <c r="A684" s="30" t="str">
        <f>IF(AND((AC684&lt;=$E$4),(AB684&lt;=$I$4),(AA684&lt;=$H$4),(Z684&lt;=$G$4),(Y684&lt;=$F$4),(X684&lt;=$D$4)),"Compliant","Non-Compliant")</f>
        <v>Compliant</v>
      </c>
      <c r="B684" s="38"/>
      <c r="C684" s="38"/>
      <c r="D684" s="39"/>
      <c r="E684" s="40"/>
      <c r="F684" s="31"/>
      <c r="G684" s="40"/>
      <c r="H684" s="40"/>
      <c r="I684" s="40"/>
      <c r="J684" s="40"/>
      <c r="K684" s="40"/>
      <c r="L684" s="40"/>
      <c r="M684" s="40"/>
      <c r="N684" s="32">
        <f>F684*G684</f>
        <v>0</v>
      </c>
      <c r="O684" s="32">
        <f>F684*H684</f>
        <v>0</v>
      </c>
      <c r="P684" s="33" t="e">
        <f>(I684*F684)/N684</f>
        <v>#DIV/0!</v>
      </c>
      <c r="Q684" s="34">
        <f>F684*J684</f>
        <v>0</v>
      </c>
      <c r="R684" s="35" t="e">
        <f>(Q684*9)/N684</f>
        <v>#DIV/0!</v>
      </c>
      <c r="S684" s="34">
        <f>F684*K684</f>
        <v>0</v>
      </c>
      <c r="T684" s="32">
        <f>L684*F684</f>
        <v>0</v>
      </c>
      <c r="U684" s="32">
        <f>M684*F684</f>
        <v>0</v>
      </c>
      <c r="V684" s="36" t="e">
        <f>(U684*4)/N684</f>
        <v>#DIV/0!</v>
      </c>
      <c r="W684" s="33" t="e">
        <f>U684/E684</f>
        <v>#DIV/0!</v>
      </c>
      <c r="X684" s="16">
        <f>IF($D$3="Calories",N684,"")</f>
        <v>0</v>
      </c>
      <c r="Y684" s="16">
        <f>IF($F$3="Grams",O684,IF($F$3="% Calories",P684,""))</f>
        <v>0</v>
      </c>
      <c r="Z684" s="16" t="str">
        <f>IF($G$3="Grams",K684,"")</f>
        <v/>
      </c>
      <c r="AA684" s="16">
        <f>IF($H$3="Grams",Q684,IF($H$3="% Calories",R684,""))</f>
        <v>0</v>
      </c>
      <c r="AB684" s="16" t="str">
        <f>IF($I$3="Milligrams",T684,"")</f>
        <v/>
      </c>
      <c r="AC684" s="16">
        <f>IF($E$3="Grams",U684, IF($E$3="% Calories", V684, IF($E$3="% Weight",W684, "")))</f>
        <v>0</v>
      </c>
      <c r="AD684" s="29">
        <v>1</v>
      </c>
    </row>
    <row r="685" spans="1:30">
      <c r="A685" s="21" t="str">
        <f>IF(AND((AC685&lt;=$E$4),(AB685&lt;=$I$4),(AA685&lt;=$H$4),(Z685&lt;=$G$4),(Y685&lt;=$F$4),(X685&lt;=$D$4)),"Compliant","Non-Compliant")</f>
        <v>Compliant</v>
      </c>
      <c r="B685" s="41"/>
      <c r="C685" s="41"/>
      <c r="D685" s="42"/>
      <c r="E685" s="43"/>
      <c r="F685" s="22"/>
      <c r="G685" s="43"/>
      <c r="H685" s="43"/>
      <c r="I685" s="43"/>
      <c r="J685" s="43"/>
      <c r="K685" s="43"/>
      <c r="L685" s="43"/>
      <c r="M685" s="43"/>
      <c r="N685" s="23">
        <f>F685*G685</f>
        <v>0</v>
      </c>
      <c r="O685" s="23">
        <f>F685*H685</f>
        <v>0</v>
      </c>
      <c r="P685" s="24" t="e">
        <f>(I685*F685)/N685</f>
        <v>#DIV/0!</v>
      </c>
      <c r="Q685" s="25">
        <f>F685*J685</f>
        <v>0</v>
      </c>
      <c r="R685" s="26" t="e">
        <f>(Q685*9)/N685</f>
        <v>#DIV/0!</v>
      </c>
      <c r="S685" s="25">
        <f>F685*K685</f>
        <v>0</v>
      </c>
      <c r="T685" s="23">
        <f>L685*F685</f>
        <v>0</v>
      </c>
      <c r="U685" s="23">
        <f>M685*F685</f>
        <v>0</v>
      </c>
      <c r="V685" s="27" t="e">
        <f>(U685*4)/N685</f>
        <v>#DIV/0!</v>
      </c>
      <c r="W685" s="24" t="e">
        <f>U685/E685</f>
        <v>#DIV/0!</v>
      </c>
      <c r="X685" s="16">
        <f>IF($D$3="Calories",N685,"")</f>
        <v>0</v>
      </c>
      <c r="Y685" s="16">
        <f>IF($F$3="Grams",O685,IF($F$3="% Calories",P685,""))</f>
        <v>0</v>
      </c>
      <c r="Z685" s="16" t="str">
        <f>IF($G$3="Grams",K685,"")</f>
        <v/>
      </c>
      <c r="AA685" s="16">
        <f>IF($H$3="Grams",Q685,IF($H$3="% Calories",R685,""))</f>
        <v>0</v>
      </c>
      <c r="AB685" s="16" t="str">
        <f>IF($I$3="Milligrams",T685,"")</f>
        <v/>
      </c>
      <c r="AC685" s="16">
        <f>IF($E$3="Grams",U685, IF($E$3="% Calories", V685, IF($E$3="% Weight",W685, "")))</f>
        <v>0</v>
      </c>
      <c r="AD685" s="29">
        <v>1</v>
      </c>
    </row>
    <row r="686" spans="1:30">
      <c r="A686" s="30" t="str">
        <f>IF(AND((AC686&lt;=$E$4),(AB686&lt;=$I$4),(AA686&lt;=$H$4),(Z686&lt;=$G$4),(Y686&lt;=$F$4),(X686&lt;=$D$4)),"Compliant","Non-Compliant")</f>
        <v>Compliant</v>
      </c>
      <c r="B686" s="38"/>
      <c r="C686" s="38"/>
      <c r="D686" s="39"/>
      <c r="E686" s="40"/>
      <c r="F686" s="31"/>
      <c r="G686" s="40"/>
      <c r="H686" s="40"/>
      <c r="I686" s="40"/>
      <c r="J686" s="40"/>
      <c r="K686" s="40"/>
      <c r="L686" s="40"/>
      <c r="M686" s="40"/>
      <c r="N686" s="32">
        <f>F686*G686</f>
        <v>0</v>
      </c>
      <c r="O686" s="32">
        <f>F686*H686</f>
        <v>0</v>
      </c>
      <c r="P686" s="33" t="e">
        <f>(I686*F686)/N686</f>
        <v>#DIV/0!</v>
      </c>
      <c r="Q686" s="34">
        <f>F686*J686</f>
        <v>0</v>
      </c>
      <c r="R686" s="35" t="e">
        <f>(Q686*9)/N686</f>
        <v>#DIV/0!</v>
      </c>
      <c r="S686" s="34">
        <f>F686*K686</f>
        <v>0</v>
      </c>
      <c r="T686" s="32">
        <f>L686*F686</f>
        <v>0</v>
      </c>
      <c r="U686" s="32">
        <f>M686*F686</f>
        <v>0</v>
      </c>
      <c r="V686" s="36" t="e">
        <f>(U686*4)/N686</f>
        <v>#DIV/0!</v>
      </c>
      <c r="W686" s="33" t="e">
        <f>U686/E686</f>
        <v>#DIV/0!</v>
      </c>
      <c r="X686" s="16">
        <f>IF($D$3="Calories",N686,"")</f>
        <v>0</v>
      </c>
      <c r="Y686" s="16">
        <f>IF($F$3="Grams",O686,IF($F$3="% Calories",P686,""))</f>
        <v>0</v>
      </c>
      <c r="Z686" s="16" t="str">
        <f>IF($G$3="Grams",K686,"")</f>
        <v/>
      </c>
      <c r="AA686" s="16">
        <f>IF($H$3="Grams",Q686,IF($H$3="% Calories",R686,""))</f>
        <v>0</v>
      </c>
      <c r="AB686" s="16" t="str">
        <f>IF($I$3="Milligrams",T686,"")</f>
        <v/>
      </c>
      <c r="AC686" s="16">
        <f>IF($E$3="Grams",U686, IF($E$3="% Calories", V686, IF($E$3="% Weight",W686, "")))</f>
        <v>0</v>
      </c>
      <c r="AD686" s="29">
        <v>1</v>
      </c>
    </row>
    <row r="687" spans="1:30">
      <c r="A687" s="21" t="str">
        <f>IF(AND((AC687&lt;=$E$4),(AB687&lt;=$I$4),(AA687&lt;=$H$4),(Z687&lt;=$G$4),(Y687&lt;=$F$4),(X687&lt;=$D$4)),"Compliant","Non-Compliant")</f>
        <v>Compliant</v>
      </c>
      <c r="B687" s="41"/>
      <c r="C687" s="41"/>
      <c r="D687" s="42"/>
      <c r="E687" s="43"/>
      <c r="F687" s="22"/>
      <c r="G687" s="43"/>
      <c r="H687" s="43"/>
      <c r="I687" s="43"/>
      <c r="J687" s="43"/>
      <c r="K687" s="43"/>
      <c r="L687" s="43"/>
      <c r="M687" s="43"/>
      <c r="N687" s="23">
        <f>F687*G687</f>
        <v>0</v>
      </c>
      <c r="O687" s="23">
        <f>F687*H687</f>
        <v>0</v>
      </c>
      <c r="P687" s="24" t="e">
        <f>(I687*F687)/N687</f>
        <v>#DIV/0!</v>
      </c>
      <c r="Q687" s="25">
        <f>F687*J687</f>
        <v>0</v>
      </c>
      <c r="R687" s="26" t="e">
        <f>(Q687*9)/N687</f>
        <v>#DIV/0!</v>
      </c>
      <c r="S687" s="25">
        <f>F687*K687</f>
        <v>0</v>
      </c>
      <c r="T687" s="23">
        <f>L687*F687</f>
        <v>0</v>
      </c>
      <c r="U687" s="23">
        <f>M687*F687</f>
        <v>0</v>
      </c>
      <c r="V687" s="27" t="e">
        <f>(U687*4)/N687</f>
        <v>#DIV/0!</v>
      </c>
      <c r="W687" s="24" t="e">
        <f>U687/E687</f>
        <v>#DIV/0!</v>
      </c>
      <c r="X687" s="16">
        <f>IF($D$3="Calories",N687,"")</f>
        <v>0</v>
      </c>
      <c r="Y687" s="16">
        <f>IF($F$3="Grams",O687,IF($F$3="% Calories",P687,""))</f>
        <v>0</v>
      </c>
      <c r="Z687" s="16" t="str">
        <f>IF($G$3="Grams",K687,"")</f>
        <v/>
      </c>
      <c r="AA687" s="16">
        <f>IF($H$3="Grams",Q687,IF($H$3="% Calories",R687,""))</f>
        <v>0</v>
      </c>
      <c r="AB687" s="16" t="str">
        <f>IF($I$3="Milligrams",T687,"")</f>
        <v/>
      </c>
      <c r="AC687" s="16">
        <f>IF($E$3="Grams",U687, IF($E$3="% Calories", V687, IF($E$3="% Weight",W687, "")))</f>
        <v>0</v>
      </c>
      <c r="AD687" s="29">
        <v>1</v>
      </c>
    </row>
    <row r="688" spans="1:30">
      <c r="A688" s="30" t="str">
        <f>IF(AND((AC688&lt;=$E$4),(AB688&lt;=$I$4),(AA688&lt;=$H$4),(Z688&lt;=$G$4),(Y688&lt;=$F$4),(X688&lt;=$D$4)),"Compliant","Non-Compliant")</f>
        <v>Compliant</v>
      </c>
      <c r="B688" s="38"/>
      <c r="C688" s="38"/>
      <c r="D688" s="39"/>
      <c r="E688" s="40"/>
      <c r="F688" s="31"/>
      <c r="G688" s="40"/>
      <c r="H688" s="40"/>
      <c r="I688" s="40"/>
      <c r="J688" s="40"/>
      <c r="K688" s="40"/>
      <c r="L688" s="40"/>
      <c r="M688" s="40"/>
      <c r="N688" s="32">
        <f>F688*G688</f>
        <v>0</v>
      </c>
      <c r="O688" s="32">
        <f>F688*H688</f>
        <v>0</v>
      </c>
      <c r="P688" s="33" t="e">
        <f>(I688*F688)/N688</f>
        <v>#DIV/0!</v>
      </c>
      <c r="Q688" s="34">
        <f>F688*J688</f>
        <v>0</v>
      </c>
      <c r="R688" s="35" t="e">
        <f>(Q688*9)/N688</f>
        <v>#DIV/0!</v>
      </c>
      <c r="S688" s="34">
        <f>F688*K688</f>
        <v>0</v>
      </c>
      <c r="T688" s="32">
        <f>L688*F688</f>
        <v>0</v>
      </c>
      <c r="U688" s="32">
        <f>M688*F688</f>
        <v>0</v>
      </c>
      <c r="V688" s="36" t="e">
        <f>(U688*4)/N688</f>
        <v>#DIV/0!</v>
      </c>
      <c r="W688" s="33" t="e">
        <f>U688/E688</f>
        <v>#DIV/0!</v>
      </c>
      <c r="X688" s="16">
        <f>IF($D$3="Calories",N688,"")</f>
        <v>0</v>
      </c>
      <c r="Y688" s="16">
        <f>IF($F$3="Grams",O688,IF($F$3="% Calories",P688,""))</f>
        <v>0</v>
      </c>
      <c r="Z688" s="16" t="str">
        <f>IF($G$3="Grams",K688,"")</f>
        <v/>
      </c>
      <c r="AA688" s="16">
        <f>IF($H$3="Grams",Q688,IF($H$3="% Calories",R688,""))</f>
        <v>0</v>
      </c>
      <c r="AB688" s="16" t="str">
        <f>IF($I$3="Milligrams",T688,"")</f>
        <v/>
      </c>
      <c r="AC688" s="16">
        <f>IF($E$3="Grams",U688, IF($E$3="% Calories", V688, IF($E$3="% Weight",W688, "")))</f>
        <v>0</v>
      </c>
      <c r="AD688" s="29">
        <v>1</v>
      </c>
    </row>
    <row r="689" spans="1:30">
      <c r="A689" s="21" t="str">
        <f>IF(AND((AC689&lt;=$E$4),(AB689&lt;=$I$4),(AA689&lt;=$H$4),(Z689&lt;=$G$4),(Y689&lt;=$F$4),(X689&lt;=$D$4)),"Compliant","Non-Compliant")</f>
        <v>Compliant</v>
      </c>
      <c r="B689" s="41"/>
      <c r="C689" s="41"/>
      <c r="D689" s="42"/>
      <c r="E689" s="43"/>
      <c r="F689" s="22"/>
      <c r="G689" s="43"/>
      <c r="H689" s="43"/>
      <c r="I689" s="43"/>
      <c r="J689" s="43"/>
      <c r="K689" s="43"/>
      <c r="L689" s="43"/>
      <c r="M689" s="43"/>
      <c r="N689" s="23">
        <f>F689*G689</f>
        <v>0</v>
      </c>
      <c r="O689" s="23">
        <f>F689*H689</f>
        <v>0</v>
      </c>
      <c r="P689" s="24" t="e">
        <f>(I689*F689)/N689</f>
        <v>#DIV/0!</v>
      </c>
      <c r="Q689" s="25">
        <f>F689*J689</f>
        <v>0</v>
      </c>
      <c r="R689" s="26" t="e">
        <f>(Q689*9)/N689</f>
        <v>#DIV/0!</v>
      </c>
      <c r="S689" s="25">
        <f>F689*K689</f>
        <v>0</v>
      </c>
      <c r="T689" s="23">
        <f>L689*F689</f>
        <v>0</v>
      </c>
      <c r="U689" s="23">
        <f>M689*F689</f>
        <v>0</v>
      </c>
      <c r="V689" s="27" t="e">
        <f>(U689*4)/N689</f>
        <v>#DIV/0!</v>
      </c>
      <c r="W689" s="24" t="e">
        <f>U689/E689</f>
        <v>#DIV/0!</v>
      </c>
      <c r="X689" s="16">
        <f>IF($D$3="Calories",N689,"")</f>
        <v>0</v>
      </c>
      <c r="Y689" s="16">
        <f>IF($F$3="Grams",O689,IF($F$3="% Calories",P689,""))</f>
        <v>0</v>
      </c>
      <c r="Z689" s="16" t="str">
        <f>IF($G$3="Grams",K689,"")</f>
        <v/>
      </c>
      <c r="AA689" s="16">
        <f>IF($H$3="Grams",Q689,IF($H$3="% Calories",R689,""))</f>
        <v>0</v>
      </c>
      <c r="AB689" s="16" t="str">
        <f>IF($I$3="Milligrams",T689,"")</f>
        <v/>
      </c>
      <c r="AC689" s="16">
        <f>IF($E$3="Grams",U689, IF($E$3="% Calories", V689, IF($E$3="% Weight",W689, "")))</f>
        <v>0</v>
      </c>
      <c r="AD689" s="29">
        <v>1</v>
      </c>
    </row>
    <row r="690" spans="1:30">
      <c r="A690" s="30" t="str">
        <f>IF(AND((AC690&lt;=$E$4),(AB690&lt;=$I$4),(AA690&lt;=$H$4),(Z690&lt;=$G$4),(Y690&lt;=$F$4),(X690&lt;=$D$4)),"Compliant","Non-Compliant")</f>
        <v>Compliant</v>
      </c>
      <c r="B690" s="38"/>
      <c r="C690" s="38"/>
      <c r="D690" s="39"/>
      <c r="E690" s="40"/>
      <c r="F690" s="31"/>
      <c r="G690" s="40"/>
      <c r="H690" s="40"/>
      <c r="I690" s="40"/>
      <c r="J690" s="40"/>
      <c r="K690" s="40"/>
      <c r="L690" s="40"/>
      <c r="M690" s="40"/>
      <c r="N690" s="32">
        <f>F690*G690</f>
        <v>0</v>
      </c>
      <c r="O690" s="32">
        <f>F690*H690</f>
        <v>0</v>
      </c>
      <c r="P690" s="33" t="e">
        <f>(I690*F690)/N690</f>
        <v>#DIV/0!</v>
      </c>
      <c r="Q690" s="34">
        <f>F690*J690</f>
        <v>0</v>
      </c>
      <c r="R690" s="35" t="e">
        <f>(Q690*9)/N690</f>
        <v>#DIV/0!</v>
      </c>
      <c r="S690" s="34">
        <f>F690*K690</f>
        <v>0</v>
      </c>
      <c r="T690" s="32">
        <f>L690*F690</f>
        <v>0</v>
      </c>
      <c r="U690" s="32">
        <f>M690*F690</f>
        <v>0</v>
      </c>
      <c r="V690" s="36" t="e">
        <f>(U690*4)/N690</f>
        <v>#DIV/0!</v>
      </c>
      <c r="W690" s="33" t="e">
        <f>U690/E690</f>
        <v>#DIV/0!</v>
      </c>
      <c r="X690" s="16">
        <f>IF($D$3="Calories",N690,"")</f>
        <v>0</v>
      </c>
      <c r="Y690" s="16">
        <f>IF($F$3="Grams",O690,IF($F$3="% Calories",P690,""))</f>
        <v>0</v>
      </c>
      <c r="Z690" s="16" t="str">
        <f>IF($G$3="Grams",K690,"")</f>
        <v/>
      </c>
      <c r="AA690" s="16">
        <f>IF($H$3="Grams",Q690,IF($H$3="% Calories",R690,""))</f>
        <v>0</v>
      </c>
      <c r="AB690" s="16" t="str">
        <f>IF($I$3="Milligrams",T690,"")</f>
        <v/>
      </c>
      <c r="AC690" s="16">
        <f>IF($E$3="Grams",U690, IF($E$3="% Calories", V690, IF($E$3="% Weight",W690, "")))</f>
        <v>0</v>
      </c>
      <c r="AD690" s="29">
        <v>1</v>
      </c>
    </row>
    <row r="691" spans="1:30">
      <c r="A691" s="21" t="str">
        <f>IF(AND((AC691&lt;=$E$4),(AB691&lt;=$I$4),(AA691&lt;=$H$4),(Z691&lt;=$G$4),(Y691&lt;=$F$4),(X691&lt;=$D$4)),"Compliant","Non-Compliant")</f>
        <v>Compliant</v>
      </c>
      <c r="B691" s="41"/>
      <c r="C691" s="41"/>
      <c r="D691" s="42"/>
      <c r="E691" s="43"/>
      <c r="F691" s="22"/>
      <c r="G691" s="43"/>
      <c r="H691" s="43"/>
      <c r="I691" s="43"/>
      <c r="J691" s="43"/>
      <c r="K691" s="43"/>
      <c r="L691" s="43"/>
      <c r="M691" s="43"/>
      <c r="N691" s="23">
        <f>F691*G691</f>
        <v>0</v>
      </c>
      <c r="O691" s="23">
        <f>F691*H691</f>
        <v>0</v>
      </c>
      <c r="P691" s="24" t="e">
        <f>(I691*F691)/N691</f>
        <v>#DIV/0!</v>
      </c>
      <c r="Q691" s="25">
        <f>F691*J691</f>
        <v>0</v>
      </c>
      <c r="R691" s="26" t="e">
        <f>(Q691*9)/N691</f>
        <v>#DIV/0!</v>
      </c>
      <c r="S691" s="25">
        <f>F691*K691</f>
        <v>0</v>
      </c>
      <c r="T691" s="23">
        <f>L691*F691</f>
        <v>0</v>
      </c>
      <c r="U691" s="23">
        <f>M691*F691</f>
        <v>0</v>
      </c>
      <c r="V691" s="27" t="e">
        <f>(U691*4)/N691</f>
        <v>#DIV/0!</v>
      </c>
      <c r="W691" s="24" t="e">
        <f>U691/E691</f>
        <v>#DIV/0!</v>
      </c>
      <c r="X691" s="16">
        <f>IF($D$3="Calories",N691,"")</f>
        <v>0</v>
      </c>
      <c r="Y691" s="16">
        <f>IF($F$3="Grams",O691,IF($F$3="% Calories",P691,""))</f>
        <v>0</v>
      </c>
      <c r="Z691" s="16" t="str">
        <f>IF($G$3="Grams",K691,"")</f>
        <v/>
      </c>
      <c r="AA691" s="16">
        <f>IF($H$3="Grams",Q691,IF($H$3="% Calories",R691,""))</f>
        <v>0</v>
      </c>
      <c r="AB691" s="16" t="str">
        <f>IF($I$3="Milligrams",T691,"")</f>
        <v/>
      </c>
      <c r="AC691" s="16">
        <f>IF($E$3="Grams",U691, IF($E$3="% Calories", V691, IF($E$3="% Weight",W691, "")))</f>
        <v>0</v>
      </c>
      <c r="AD691" s="29">
        <v>1</v>
      </c>
    </row>
    <row r="692" spans="1:30">
      <c r="A692" s="30" t="str">
        <f>IF(AND((AC692&lt;=$E$4),(AB692&lt;=$I$4),(AA692&lt;=$H$4),(Z692&lt;=$G$4),(Y692&lt;=$F$4),(X692&lt;=$D$4)),"Compliant","Non-Compliant")</f>
        <v>Compliant</v>
      </c>
      <c r="B692" s="38"/>
      <c r="C692" s="38"/>
      <c r="D692" s="39"/>
      <c r="E692" s="40"/>
      <c r="F692" s="31"/>
      <c r="G692" s="40"/>
      <c r="H692" s="40"/>
      <c r="I692" s="40"/>
      <c r="J692" s="40"/>
      <c r="K692" s="40"/>
      <c r="L692" s="40"/>
      <c r="M692" s="40"/>
      <c r="N692" s="32">
        <f>F692*G692</f>
        <v>0</v>
      </c>
      <c r="O692" s="32">
        <f>F692*H692</f>
        <v>0</v>
      </c>
      <c r="P692" s="33" t="e">
        <f>(I692*F692)/N692</f>
        <v>#DIV/0!</v>
      </c>
      <c r="Q692" s="34">
        <f>F692*J692</f>
        <v>0</v>
      </c>
      <c r="R692" s="35" t="e">
        <f>(Q692*9)/N692</f>
        <v>#DIV/0!</v>
      </c>
      <c r="S692" s="34">
        <f>F692*K692</f>
        <v>0</v>
      </c>
      <c r="T692" s="32">
        <f>L692*F692</f>
        <v>0</v>
      </c>
      <c r="U692" s="32">
        <f>M692*F692</f>
        <v>0</v>
      </c>
      <c r="V692" s="36" t="e">
        <f>(U692*4)/N692</f>
        <v>#DIV/0!</v>
      </c>
      <c r="W692" s="33" t="e">
        <f>U692/E692</f>
        <v>#DIV/0!</v>
      </c>
      <c r="X692" s="16">
        <f>IF($D$3="Calories",N692,"")</f>
        <v>0</v>
      </c>
      <c r="Y692" s="16">
        <f>IF($F$3="Grams",O692,IF($F$3="% Calories",P692,""))</f>
        <v>0</v>
      </c>
      <c r="Z692" s="16" t="str">
        <f>IF($G$3="Grams",K692,"")</f>
        <v/>
      </c>
      <c r="AA692" s="16">
        <f>IF($H$3="Grams",Q692,IF($H$3="% Calories",R692,""))</f>
        <v>0</v>
      </c>
      <c r="AB692" s="16" t="str">
        <f>IF($I$3="Milligrams",T692,"")</f>
        <v/>
      </c>
      <c r="AC692" s="16">
        <f>IF($E$3="Grams",U692, IF($E$3="% Calories", V692, IF($E$3="% Weight",W692, "")))</f>
        <v>0</v>
      </c>
      <c r="AD692" s="29">
        <v>1</v>
      </c>
    </row>
    <row r="693" spans="1:30">
      <c r="A693" s="21" t="str">
        <f>IF(AND((AC693&lt;=$E$4),(AB693&lt;=$I$4),(AA693&lt;=$H$4),(Z693&lt;=$G$4),(Y693&lt;=$F$4),(X693&lt;=$D$4)),"Compliant","Non-Compliant")</f>
        <v>Compliant</v>
      </c>
      <c r="B693" s="41"/>
      <c r="C693" s="41"/>
      <c r="D693" s="42"/>
      <c r="E693" s="43"/>
      <c r="F693" s="22"/>
      <c r="G693" s="43"/>
      <c r="H693" s="43"/>
      <c r="I693" s="43"/>
      <c r="J693" s="43"/>
      <c r="K693" s="43"/>
      <c r="L693" s="43"/>
      <c r="M693" s="43"/>
      <c r="N693" s="23">
        <f>F693*G693</f>
        <v>0</v>
      </c>
      <c r="O693" s="23">
        <f>F693*H693</f>
        <v>0</v>
      </c>
      <c r="P693" s="24" t="e">
        <f>(I693*F693)/N693</f>
        <v>#DIV/0!</v>
      </c>
      <c r="Q693" s="25">
        <f>F693*J693</f>
        <v>0</v>
      </c>
      <c r="R693" s="26" t="e">
        <f>(Q693*9)/N693</f>
        <v>#DIV/0!</v>
      </c>
      <c r="S693" s="25">
        <f>F693*K693</f>
        <v>0</v>
      </c>
      <c r="T693" s="23">
        <f>L693*F693</f>
        <v>0</v>
      </c>
      <c r="U693" s="23">
        <f>M693*F693</f>
        <v>0</v>
      </c>
      <c r="V693" s="27" t="e">
        <f>(U693*4)/N693</f>
        <v>#DIV/0!</v>
      </c>
      <c r="W693" s="24" t="e">
        <f>U693/E693</f>
        <v>#DIV/0!</v>
      </c>
      <c r="X693" s="16">
        <f>IF($D$3="Calories",N693,"")</f>
        <v>0</v>
      </c>
      <c r="Y693" s="16">
        <f>IF($F$3="Grams",O693,IF($F$3="% Calories",P693,""))</f>
        <v>0</v>
      </c>
      <c r="Z693" s="16" t="str">
        <f>IF($G$3="Grams",K693,"")</f>
        <v/>
      </c>
      <c r="AA693" s="16">
        <f>IF($H$3="Grams",Q693,IF($H$3="% Calories",R693,""))</f>
        <v>0</v>
      </c>
      <c r="AB693" s="16" t="str">
        <f>IF($I$3="Milligrams",T693,"")</f>
        <v/>
      </c>
      <c r="AC693" s="16">
        <f>IF($E$3="Grams",U693, IF($E$3="% Calories", V693, IF($E$3="% Weight",W693, "")))</f>
        <v>0</v>
      </c>
      <c r="AD693" s="29">
        <v>1</v>
      </c>
    </row>
    <row r="694" spans="1:30">
      <c r="A694" s="30" t="str">
        <f>IF(AND((AC694&lt;=$E$4),(AB694&lt;=$I$4),(AA694&lt;=$H$4),(Z694&lt;=$G$4),(Y694&lt;=$F$4),(X694&lt;=$D$4)),"Compliant","Non-Compliant")</f>
        <v>Compliant</v>
      </c>
      <c r="B694" s="38"/>
      <c r="C694" s="38"/>
      <c r="D694" s="39"/>
      <c r="E694" s="40"/>
      <c r="F694" s="31"/>
      <c r="G694" s="40"/>
      <c r="H694" s="40"/>
      <c r="I694" s="40"/>
      <c r="J694" s="40"/>
      <c r="K694" s="40"/>
      <c r="L694" s="40"/>
      <c r="M694" s="40"/>
      <c r="N694" s="32">
        <f>F694*G694</f>
        <v>0</v>
      </c>
      <c r="O694" s="32">
        <f>F694*H694</f>
        <v>0</v>
      </c>
      <c r="P694" s="33" t="e">
        <f>(I694*F694)/N694</f>
        <v>#DIV/0!</v>
      </c>
      <c r="Q694" s="34">
        <f>F694*J694</f>
        <v>0</v>
      </c>
      <c r="R694" s="35" t="e">
        <f>(Q694*9)/N694</f>
        <v>#DIV/0!</v>
      </c>
      <c r="S694" s="34">
        <f>F694*K694</f>
        <v>0</v>
      </c>
      <c r="T694" s="32">
        <f>L694*F694</f>
        <v>0</v>
      </c>
      <c r="U694" s="32">
        <f>M694*F694</f>
        <v>0</v>
      </c>
      <c r="V694" s="36" t="e">
        <f>(U694*4)/N694</f>
        <v>#DIV/0!</v>
      </c>
      <c r="W694" s="33" t="e">
        <f>U694/E694</f>
        <v>#DIV/0!</v>
      </c>
      <c r="X694" s="16">
        <f>IF($D$3="Calories",N694,"")</f>
        <v>0</v>
      </c>
      <c r="Y694" s="16">
        <f>IF($F$3="Grams",O694,IF($F$3="% Calories",P694,""))</f>
        <v>0</v>
      </c>
      <c r="Z694" s="16" t="str">
        <f>IF($G$3="Grams",K694,"")</f>
        <v/>
      </c>
      <c r="AA694" s="16">
        <f>IF($H$3="Grams",Q694,IF($H$3="% Calories",R694,""))</f>
        <v>0</v>
      </c>
      <c r="AB694" s="16" t="str">
        <f>IF($I$3="Milligrams",T694,"")</f>
        <v/>
      </c>
      <c r="AC694" s="16">
        <f>IF($E$3="Grams",U694, IF($E$3="% Calories", V694, IF($E$3="% Weight",W694, "")))</f>
        <v>0</v>
      </c>
      <c r="AD694" s="29">
        <v>1</v>
      </c>
    </row>
    <row r="695" spans="1:30">
      <c r="A695" s="21" t="str">
        <f>IF(AND((AC695&lt;=$E$4),(AB695&lt;=$I$4),(AA695&lt;=$H$4),(Z695&lt;=$G$4),(Y695&lt;=$F$4),(X695&lt;=$D$4)),"Compliant","Non-Compliant")</f>
        <v>Compliant</v>
      </c>
      <c r="B695" s="41"/>
      <c r="C695" s="41"/>
      <c r="D695" s="42"/>
      <c r="E695" s="43"/>
      <c r="F695" s="22"/>
      <c r="G695" s="43"/>
      <c r="H695" s="43"/>
      <c r="I695" s="43"/>
      <c r="J695" s="43"/>
      <c r="K695" s="43"/>
      <c r="L695" s="43"/>
      <c r="M695" s="43"/>
      <c r="N695" s="23">
        <f>F695*G695</f>
        <v>0</v>
      </c>
      <c r="O695" s="23">
        <f>F695*H695</f>
        <v>0</v>
      </c>
      <c r="P695" s="24" t="e">
        <f>(I695*F695)/N695</f>
        <v>#DIV/0!</v>
      </c>
      <c r="Q695" s="25">
        <f>F695*J695</f>
        <v>0</v>
      </c>
      <c r="R695" s="26" t="e">
        <f>(Q695*9)/N695</f>
        <v>#DIV/0!</v>
      </c>
      <c r="S695" s="25">
        <f>F695*K695</f>
        <v>0</v>
      </c>
      <c r="T695" s="23">
        <f>L695*F695</f>
        <v>0</v>
      </c>
      <c r="U695" s="23">
        <f>M695*F695</f>
        <v>0</v>
      </c>
      <c r="V695" s="27" t="e">
        <f>(U695*4)/N695</f>
        <v>#DIV/0!</v>
      </c>
      <c r="W695" s="24" t="e">
        <f>U695/E695</f>
        <v>#DIV/0!</v>
      </c>
      <c r="X695" s="16">
        <f>IF($D$3="Calories",N695,"")</f>
        <v>0</v>
      </c>
      <c r="Y695" s="16">
        <f>IF($F$3="Grams",O695,IF($F$3="% Calories",P695,""))</f>
        <v>0</v>
      </c>
      <c r="Z695" s="16" t="str">
        <f>IF($G$3="Grams",K695,"")</f>
        <v/>
      </c>
      <c r="AA695" s="16">
        <f>IF($H$3="Grams",Q695,IF($H$3="% Calories",R695,""))</f>
        <v>0</v>
      </c>
      <c r="AB695" s="16" t="str">
        <f>IF($I$3="Milligrams",T695,"")</f>
        <v/>
      </c>
      <c r="AC695" s="16">
        <f>IF($E$3="Grams",U695, IF($E$3="% Calories", V695, IF($E$3="% Weight",W695, "")))</f>
        <v>0</v>
      </c>
      <c r="AD695" s="29">
        <v>1</v>
      </c>
    </row>
    <row r="696" spans="1:30">
      <c r="A696" s="30" t="str">
        <f>IF(AND((AC696&lt;=$E$4),(AB696&lt;=$I$4),(AA696&lt;=$H$4),(Z696&lt;=$G$4),(Y696&lt;=$F$4),(X696&lt;=$D$4)),"Compliant","Non-Compliant")</f>
        <v>Compliant</v>
      </c>
      <c r="B696" s="38"/>
      <c r="C696" s="38"/>
      <c r="D696" s="39"/>
      <c r="E696" s="40"/>
      <c r="F696" s="31"/>
      <c r="G696" s="40"/>
      <c r="H696" s="40"/>
      <c r="I696" s="40"/>
      <c r="J696" s="40"/>
      <c r="K696" s="40"/>
      <c r="L696" s="40"/>
      <c r="M696" s="40"/>
      <c r="N696" s="32">
        <f>F696*G696</f>
        <v>0</v>
      </c>
      <c r="O696" s="32">
        <f>F696*H696</f>
        <v>0</v>
      </c>
      <c r="P696" s="33" t="e">
        <f>(I696*F696)/N696</f>
        <v>#DIV/0!</v>
      </c>
      <c r="Q696" s="34">
        <f>F696*J696</f>
        <v>0</v>
      </c>
      <c r="R696" s="35" t="e">
        <f>(Q696*9)/N696</f>
        <v>#DIV/0!</v>
      </c>
      <c r="S696" s="34">
        <f>F696*K696</f>
        <v>0</v>
      </c>
      <c r="T696" s="32">
        <f>L696*F696</f>
        <v>0</v>
      </c>
      <c r="U696" s="32">
        <f>M696*F696</f>
        <v>0</v>
      </c>
      <c r="V696" s="36" t="e">
        <f>(U696*4)/N696</f>
        <v>#DIV/0!</v>
      </c>
      <c r="W696" s="33" t="e">
        <f>U696/E696</f>
        <v>#DIV/0!</v>
      </c>
      <c r="X696" s="16">
        <f>IF($D$3="Calories",N696,"")</f>
        <v>0</v>
      </c>
      <c r="Y696" s="16">
        <f>IF($F$3="Grams",O696,IF($F$3="% Calories",P696,""))</f>
        <v>0</v>
      </c>
      <c r="Z696" s="16" t="str">
        <f>IF($G$3="Grams",K696,"")</f>
        <v/>
      </c>
      <c r="AA696" s="16">
        <f>IF($H$3="Grams",Q696,IF($H$3="% Calories",R696,""))</f>
        <v>0</v>
      </c>
      <c r="AB696" s="16" t="str">
        <f>IF($I$3="Milligrams",T696,"")</f>
        <v/>
      </c>
      <c r="AC696" s="16">
        <f>IF($E$3="Grams",U696, IF($E$3="% Calories", V696, IF($E$3="% Weight",W696, "")))</f>
        <v>0</v>
      </c>
      <c r="AD696" s="29">
        <v>1</v>
      </c>
    </row>
    <row r="697" spans="1:30">
      <c r="A697" s="21" t="str">
        <f>IF(AND((AC697&lt;=$E$4),(AB697&lt;=$I$4),(AA697&lt;=$H$4),(Z697&lt;=$G$4),(Y697&lt;=$F$4),(X697&lt;=$D$4)),"Compliant","Non-Compliant")</f>
        <v>Compliant</v>
      </c>
      <c r="B697" s="41"/>
      <c r="C697" s="41"/>
      <c r="D697" s="42"/>
      <c r="E697" s="43"/>
      <c r="F697" s="22"/>
      <c r="G697" s="43"/>
      <c r="H697" s="43"/>
      <c r="I697" s="43"/>
      <c r="J697" s="43"/>
      <c r="K697" s="43"/>
      <c r="L697" s="43"/>
      <c r="M697" s="43"/>
      <c r="N697" s="23">
        <f>F697*G697</f>
        <v>0</v>
      </c>
      <c r="O697" s="23">
        <f>F697*H697</f>
        <v>0</v>
      </c>
      <c r="P697" s="24" t="e">
        <f>(I697*F697)/N697</f>
        <v>#DIV/0!</v>
      </c>
      <c r="Q697" s="25">
        <f>F697*J697</f>
        <v>0</v>
      </c>
      <c r="R697" s="26" t="e">
        <f>(Q697*9)/N697</f>
        <v>#DIV/0!</v>
      </c>
      <c r="S697" s="25">
        <f>F697*K697</f>
        <v>0</v>
      </c>
      <c r="T697" s="23">
        <f>L697*F697</f>
        <v>0</v>
      </c>
      <c r="U697" s="23">
        <f>M697*F697</f>
        <v>0</v>
      </c>
      <c r="V697" s="27" t="e">
        <f>(U697*4)/N697</f>
        <v>#DIV/0!</v>
      </c>
      <c r="W697" s="24" t="e">
        <f>U697/E697</f>
        <v>#DIV/0!</v>
      </c>
      <c r="X697" s="16">
        <f>IF($D$3="Calories",N697,"")</f>
        <v>0</v>
      </c>
      <c r="Y697" s="16">
        <f>IF($F$3="Grams",O697,IF($F$3="% Calories",P697,""))</f>
        <v>0</v>
      </c>
      <c r="Z697" s="16" t="str">
        <f>IF($G$3="Grams",K697,"")</f>
        <v/>
      </c>
      <c r="AA697" s="16">
        <f>IF($H$3="Grams",Q697,IF($H$3="% Calories",R697,""))</f>
        <v>0</v>
      </c>
      <c r="AB697" s="16" t="str">
        <f>IF($I$3="Milligrams",T697,"")</f>
        <v/>
      </c>
      <c r="AC697" s="16">
        <f>IF($E$3="Grams",U697, IF($E$3="% Calories", V697, IF($E$3="% Weight",W697, "")))</f>
        <v>0</v>
      </c>
      <c r="AD697" s="29">
        <v>1</v>
      </c>
    </row>
    <row r="698" spans="1:30">
      <c r="A698" s="30" t="str">
        <f>IF(AND((AC698&lt;=$E$4),(AB698&lt;=$I$4),(AA698&lt;=$H$4),(Z698&lt;=$G$4),(Y698&lt;=$F$4),(X698&lt;=$D$4)),"Compliant","Non-Compliant")</f>
        <v>Compliant</v>
      </c>
      <c r="B698" s="38"/>
      <c r="C698" s="38"/>
      <c r="D698" s="39"/>
      <c r="E698" s="40"/>
      <c r="F698" s="31"/>
      <c r="G698" s="40"/>
      <c r="H698" s="40"/>
      <c r="I698" s="40"/>
      <c r="J698" s="40"/>
      <c r="K698" s="40"/>
      <c r="L698" s="40"/>
      <c r="M698" s="40"/>
      <c r="N698" s="32">
        <f>F698*G698</f>
        <v>0</v>
      </c>
      <c r="O698" s="32">
        <f>F698*H698</f>
        <v>0</v>
      </c>
      <c r="P698" s="33" t="e">
        <f>(I698*F698)/N698</f>
        <v>#DIV/0!</v>
      </c>
      <c r="Q698" s="34">
        <f>F698*J698</f>
        <v>0</v>
      </c>
      <c r="R698" s="35" t="e">
        <f>(Q698*9)/N698</f>
        <v>#DIV/0!</v>
      </c>
      <c r="S698" s="34">
        <f>F698*K698</f>
        <v>0</v>
      </c>
      <c r="T698" s="32">
        <f>L698*F698</f>
        <v>0</v>
      </c>
      <c r="U698" s="32">
        <f>M698*F698</f>
        <v>0</v>
      </c>
      <c r="V698" s="36" t="e">
        <f>(U698*4)/N698</f>
        <v>#DIV/0!</v>
      </c>
      <c r="W698" s="33" t="e">
        <f>U698/E698</f>
        <v>#DIV/0!</v>
      </c>
      <c r="X698" s="16">
        <f>IF($D$3="Calories",N698,"")</f>
        <v>0</v>
      </c>
      <c r="Y698" s="16">
        <f>IF($F$3="Grams",O698,IF($F$3="% Calories",P698,""))</f>
        <v>0</v>
      </c>
      <c r="Z698" s="16" t="str">
        <f>IF($G$3="Grams",K698,"")</f>
        <v/>
      </c>
      <c r="AA698" s="16">
        <f>IF($H$3="Grams",Q698,IF($H$3="% Calories",R698,""))</f>
        <v>0</v>
      </c>
      <c r="AB698" s="16" t="str">
        <f>IF($I$3="Milligrams",T698,"")</f>
        <v/>
      </c>
      <c r="AC698" s="16">
        <f>IF($E$3="Grams",U698, IF($E$3="% Calories", V698, IF($E$3="% Weight",W698, "")))</f>
        <v>0</v>
      </c>
      <c r="AD698" s="29">
        <v>1</v>
      </c>
    </row>
    <row r="699" spans="1:30">
      <c r="A699" s="21" t="str">
        <f>IF(AND((AC699&lt;=$E$4),(AB699&lt;=$I$4),(AA699&lt;=$H$4),(Z699&lt;=$G$4),(Y699&lt;=$F$4),(X699&lt;=$D$4)),"Compliant","Non-Compliant")</f>
        <v>Compliant</v>
      </c>
      <c r="B699" s="41"/>
      <c r="C699" s="41"/>
      <c r="D699" s="42"/>
      <c r="E699" s="43"/>
      <c r="F699" s="22"/>
      <c r="G699" s="43"/>
      <c r="H699" s="43"/>
      <c r="I699" s="43"/>
      <c r="J699" s="43"/>
      <c r="K699" s="43"/>
      <c r="L699" s="43"/>
      <c r="M699" s="43"/>
      <c r="N699" s="23">
        <f>F699*G699</f>
        <v>0</v>
      </c>
      <c r="O699" s="23">
        <f>F699*H699</f>
        <v>0</v>
      </c>
      <c r="P699" s="24" t="e">
        <f>(I699*F699)/N699</f>
        <v>#DIV/0!</v>
      </c>
      <c r="Q699" s="25">
        <f>F699*J699</f>
        <v>0</v>
      </c>
      <c r="R699" s="26" t="e">
        <f>(Q699*9)/N699</f>
        <v>#DIV/0!</v>
      </c>
      <c r="S699" s="25">
        <f>F699*K699</f>
        <v>0</v>
      </c>
      <c r="T699" s="23">
        <f>L699*F699</f>
        <v>0</v>
      </c>
      <c r="U699" s="23">
        <f>M699*F699</f>
        <v>0</v>
      </c>
      <c r="V699" s="27" t="e">
        <f>(U699*4)/N699</f>
        <v>#DIV/0!</v>
      </c>
      <c r="W699" s="24" t="e">
        <f>U699/E699</f>
        <v>#DIV/0!</v>
      </c>
      <c r="X699" s="16">
        <f>IF($D$3="Calories",N699,"")</f>
        <v>0</v>
      </c>
      <c r="Y699" s="16">
        <f>IF($F$3="Grams",O699,IF($F$3="% Calories",P699,""))</f>
        <v>0</v>
      </c>
      <c r="Z699" s="16" t="str">
        <f>IF($G$3="Grams",K699,"")</f>
        <v/>
      </c>
      <c r="AA699" s="16">
        <f>IF($H$3="Grams",Q699,IF($H$3="% Calories",R699,""))</f>
        <v>0</v>
      </c>
      <c r="AB699" s="16" t="str">
        <f>IF($I$3="Milligrams",T699,"")</f>
        <v/>
      </c>
      <c r="AC699" s="16">
        <f>IF($E$3="Grams",U699, IF($E$3="% Calories", V699, IF($E$3="% Weight",W699, "")))</f>
        <v>0</v>
      </c>
      <c r="AD699" s="29">
        <v>1</v>
      </c>
    </row>
    <row r="700" spans="1:30">
      <c r="A700" s="30" t="str">
        <f>IF(AND((AC700&lt;=$E$4),(AB700&lt;=$I$4),(AA700&lt;=$H$4),(Z700&lt;=$G$4),(Y700&lt;=$F$4),(X700&lt;=$D$4)),"Compliant","Non-Compliant")</f>
        <v>Compliant</v>
      </c>
      <c r="B700" s="38"/>
      <c r="C700" s="38"/>
      <c r="D700" s="39"/>
      <c r="E700" s="40"/>
      <c r="F700" s="31"/>
      <c r="G700" s="40"/>
      <c r="H700" s="40"/>
      <c r="I700" s="40"/>
      <c r="J700" s="40"/>
      <c r="K700" s="40"/>
      <c r="L700" s="40"/>
      <c r="M700" s="40"/>
      <c r="N700" s="32">
        <f>F700*G700</f>
        <v>0</v>
      </c>
      <c r="O700" s="32">
        <f>F700*H700</f>
        <v>0</v>
      </c>
      <c r="P700" s="33" t="e">
        <f>(I700*F700)/N700</f>
        <v>#DIV/0!</v>
      </c>
      <c r="Q700" s="34">
        <f>F700*J700</f>
        <v>0</v>
      </c>
      <c r="R700" s="35" t="e">
        <f>(Q700*9)/N700</f>
        <v>#DIV/0!</v>
      </c>
      <c r="S700" s="34">
        <f>F700*K700</f>
        <v>0</v>
      </c>
      <c r="T700" s="32">
        <f>L700*F700</f>
        <v>0</v>
      </c>
      <c r="U700" s="32">
        <f>M700*F700</f>
        <v>0</v>
      </c>
      <c r="V700" s="36" t="e">
        <f>(U700*4)/N700</f>
        <v>#DIV/0!</v>
      </c>
      <c r="W700" s="33" t="e">
        <f>U700/E700</f>
        <v>#DIV/0!</v>
      </c>
      <c r="X700" s="16">
        <f>IF($D$3="Calories",N700,"")</f>
        <v>0</v>
      </c>
      <c r="Y700" s="16">
        <f>IF($F$3="Grams",O700,IF($F$3="% Calories",P700,""))</f>
        <v>0</v>
      </c>
      <c r="Z700" s="16" t="str">
        <f>IF($G$3="Grams",K700,"")</f>
        <v/>
      </c>
      <c r="AA700" s="16">
        <f>IF($H$3="Grams",Q700,IF($H$3="% Calories",R700,""))</f>
        <v>0</v>
      </c>
      <c r="AB700" s="16" t="str">
        <f>IF($I$3="Milligrams",T700,"")</f>
        <v/>
      </c>
      <c r="AC700" s="16">
        <f>IF($E$3="Grams",U700, IF($E$3="% Calories", V700, IF($E$3="% Weight",W700, "")))</f>
        <v>0</v>
      </c>
      <c r="AD700" s="29">
        <v>1</v>
      </c>
    </row>
    <row r="701" spans="1:30">
      <c r="A701" s="21" t="str">
        <f>IF(AND((AC701&lt;=$E$4),(AB701&lt;=$I$4),(AA701&lt;=$H$4),(Z701&lt;=$G$4),(Y701&lt;=$F$4),(X701&lt;=$D$4)),"Compliant","Non-Compliant")</f>
        <v>Compliant</v>
      </c>
      <c r="B701" s="41"/>
      <c r="C701" s="41"/>
      <c r="D701" s="42"/>
      <c r="E701" s="43"/>
      <c r="F701" s="22"/>
      <c r="G701" s="43"/>
      <c r="H701" s="43"/>
      <c r="I701" s="43"/>
      <c r="J701" s="43"/>
      <c r="K701" s="43"/>
      <c r="L701" s="43"/>
      <c r="M701" s="43"/>
      <c r="N701" s="23">
        <f>F701*G701</f>
        <v>0</v>
      </c>
      <c r="O701" s="23">
        <f>F701*H701</f>
        <v>0</v>
      </c>
      <c r="P701" s="24" t="e">
        <f>(I701*F701)/N701</f>
        <v>#DIV/0!</v>
      </c>
      <c r="Q701" s="25">
        <f>F701*J701</f>
        <v>0</v>
      </c>
      <c r="R701" s="26" t="e">
        <f>(Q701*9)/N701</f>
        <v>#DIV/0!</v>
      </c>
      <c r="S701" s="25">
        <f>F701*K701</f>
        <v>0</v>
      </c>
      <c r="T701" s="23">
        <f>L701*F701</f>
        <v>0</v>
      </c>
      <c r="U701" s="23">
        <f>M701*F701</f>
        <v>0</v>
      </c>
      <c r="V701" s="27" t="e">
        <f>(U701*4)/N701</f>
        <v>#DIV/0!</v>
      </c>
      <c r="W701" s="24" t="e">
        <f>U701/E701</f>
        <v>#DIV/0!</v>
      </c>
      <c r="X701" s="16">
        <f>IF($D$3="Calories",N701,"")</f>
        <v>0</v>
      </c>
      <c r="Y701" s="16">
        <f>IF($F$3="Grams",O701,IF($F$3="% Calories",P701,""))</f>
        <v>0</v>
      </c>
      <c r="Z701" s="16" t="str">
        <f>IF($G$3="Grams",K701,"")</f>
        <v/>
      </c>
      <c r="AA701" s="16">
        <f>IF($H$3="Grams",Q701,IF($H$3="% Calories",R701,""))</f>
        <v>0</v>
      </c>
      <c r="AB701" s="16" t="str">
        <f>IF($I$3="Milligrams",T701,"")</f>
        <v/>
      </c>
      <c r="AC701" s="16">
        <f>IF($E$3="Grams",U701, IF($E$3="% Calories", V701, IF($E$3="% Weight",W701, "")))</f>
        <v>0</v>
      </c>
      <c r="AD701" s="29">
        <v>1</v>
      </c>
    </row>
    <row r="702" spans="1:30">
      <c r="A702" s="30" t="str">
        <f>IF(AND((AC702&lt;=$E$4),(AB702&lt;=$I$4),(AA702&lt;=$H$4),(Z702&lt;=$G$4),(Y702&lt;=$F$4),(X702&lt;=$D$4)),"Compliant","Non-Compliant")</f>
        <v>Compliant</v>
      </c>
      <c r="B702" s="38"/>
      <c r="C702" s="38"/>
      <c r="D702" s="39"/>
      <c r="E702" s="40"/>
      <c r="F702" s="31"/>
      <c r="G702" s="40"/>
      <c r="H702" s="40"/>
      <c r="I702" s="40"/>
      <c r="J702" s="40"/>
      <c r="K702" s="40"/>
      <c r="L702" s="40"/>
      <c r="M702" s="40"/>
      <c r="N702" s="32">
        <f>F702*G702</f>
        <v>0</v>
      </c>
      <c r="O702" s="32">
        <f>F702*H702</f>
        <v>0</v>
      </c>
      <c r="P702" s="33" t="e">
        <f>(I702*F702)/N702</f>
        <v>#DIV/0!</v>
      </c>
      <c r="Q702" s="34">
        <f>F702*J702</f>
        <v>0</v>
      </c>
      <c r="R702" s="35" t="e">
        <f>(Q702*9)/N702</f>
        <v>#DIV/0!</v>
      </c>
      <c r="S702" s="34">
        <f>F702*K702</f>
        <v>0</v>
      </c>
      <c r="T702" s="32">
        <f>L702*F702</f>
        <v>0</v>
      </c>
      <c r="U702" s="32">
        <f>M702*F702</f>
        <v>0</v>
      </c>
      <c r="V702" s="36" t="e">
        <f>(U702*4)/N702</f>
        <v>#DIV/0!</v>
      </c>
      <c r="W702" s="33" t="e">
        <f>U702/E702</f>
        <v>#DIV/0!</v>
      </c>
      <c r="X702" s="16">
        <f>IF($D$3="Calories",N702,"")</f>
        <v>0</v>
      </c>
      <c r="Y702" s="16">
        <f>IF($F$3="Grams",O702,IF($F$3="% Calories",P702,""))</f>
        <v>0</v>
      </c>
      <c r="Z702" s="16" t="str">
        <f>IF($G$3="Grams",K702,"")</f>
        <v/>
      </c>
      <c r="AA702" s="16">
        <f>IF($H$3="Grams",Q702,IF($H$3="% Calories",R702,""))</f>
        <v>0</v>
      </c>
      <c r="AB702" s="16" t="str">
        <f>IF($I$3="Milligrams",T702,"")</f>
        <v/>
      </c>
      <c r="AC702" s="16">
        <f>IF($E$3="Grams",U702, IF($E$3="% Calories", V702, IF($E$3="% Weight",W702, "")))</f>
        <v>0</v>
      </c>
      <c r="AD702" s="29">
        <v>1</v>
      </c>
    </row>
    <row r="703" spans="1:30">
      <c r="A703" s="21" t="str">
        <f>IF(AND((AC703&lt;=$E$4),(AB703&lt;=$I$4),(AA703&lt;=$H$4),(Z703&lt;=$G$4),(Y703&lt;=$F$4),(X703&lt;=$D$4)),"Compliant","Non-Compliant")</f>
        <v>Compliant</v>
      </c>
      <c r="B703" s="41"/>
      <c r="C703" s="41"/>
      <c r="D703" s="42"/>
      <c r="E703" s="43"/>
      <c r="F703" s="22"/>
      <c r="G703" s="43"/>
      <c r="H703" s="43"/>
      <c r="I703" s="43"/>
      <c r="J703" s="43"/>
      <c r="K703" s="43"/>
      <c r="L703" s="43"/>
      <c r="M703" s="43"/>
      <c r="N703" s="23">
        <f>F703*G703</f>
        <v>0</v>
      </c>
      <c r="O703" s="23">
        <f>F703*H703</f>
        <v>0</v>
      </c>
      <c r="P703" s="24" t="e">
        <f>(I703*F703)/N703</f>
        <v>#DIV/0!</v>
      </c>
      <c r="Q703" s="25">
        <f>F703*J703</f>
        <v>0</v>
      </c>
      <c r="R703" s="26" t="e">
        <f>(Q703*9)/N703</f>
        <v>#DIV/0!</v>
      </c>
      <c r="S703" s="25">
        <f>F703*K703</f>
        <v>0</v>
      </c>
      <c r="T703" s="23">
        <f>L703*F703</f>
        <v>0</v>
      </c>
      <c r="U703" s="23">
        <f>M703*F703</f>
        <v>0</v>
      </c>
      <c r="V703" s="27" t="e">
        <f>(U703*4)/N703</f>
        <v>#DIV/0!</v>
      </c>
      <c r="W703" s="24" t="e">
        <f>U703/E703</f>
        <v>#DIV/0!</v>
      </c>
      <c r="X703" s="16">
        <f>IF($D$3="Calories",N703,"")</f>
        <v>0</v>
      </c>
      <c r="Y703" s="16">
        <f>IF($F$3="Grams",O703,IF($F$3="% Calories",P703,""))</f>
        <v>0</v>
      </c>
      <c r="Z703" s="16" t="str">
        <f>IF($G$3="Grams",K703,"")</f>
        <v/>
      </c>
      <c r="AA703" s="16">
        <f>IF($H$3="Grams",Q703,IF($H$3="% Calories",R703,""))</f>
        <v>0</v>
      </c>
      <c r="AB703" s="16" t="str">
        <f>IF($I$3="Milligrams",T703,"")</f>
        <v/>
      </c>
      <c r="AC703" s="16">
        <f>IF($E$3="Grams",U703, IF($E$3="% Calories", V703, IF($E$3="% Weight",W703, "")))</f>
        <v>0</v>
      </c>
      <c r="AD703" s="29">
        <v>1</v>
      </c>
    </row>
    <row r="704" spans="1:30">
      <c r="A704" s="30" t="str">
        <f>IF(AND((AC704&lt;=$E$4),(AB704&lt;=$I$4),(AA704&lt;=$H$4),(Z704&lt;=$G$4),(Y704&lt;=$F$4),(X704&lt;=$D$4)),"Compliant","Non-Compliant")</f>
        <v>Compliant</v>
      </c>
      <c r="B704" s="38"/>
      <c r="C704" s="38"/>
      <c r="D704" s="39"/>
      <c r="E704" s="40"/>
      <c r="F704" s="31"/>
      <c r="G704" s="40"/>
      <c r="H704" s="40"/>
      <c r="I704" s="40"/>
      <c r="J704" s="40"/>
      <c r="K704" s="40"/>
      <c r="L704" s="40"/>
      <c r="M704" s="40"/>
      <c r="N704" s="32">
        <f>F704*G704</f>
        <v>0</v>
      </c>
      <c r="O704" s="32">
        <f>F704*H704</f>
        <v>0</v>
      </c>
      <c r="P704" s="33" t="e">
        <f>(I704*F704)/N704</f>
        <v>#DIV/0!</v>
      </c>
      <c r="Q704" s="34">
        <f>F704*J704</f>
        <v>0</v>
      </c>
      <c r="R704" s="35" t="e">
        <f>(Q704*9)/N704</f>
        <v>#DIV/0!</v>
      </c>
      <c r="S704" s="34">
        <f>F704*K704</f>
        <v>0</v>
      </c>
      <c r="T704" s="32">
        <f>L704*F704</f>
        <v>0</v>
      </c>
      <c r="U704" s="32">
        <f>M704*F704</f>
        <v>0</v>
      </c>
      <c r="V704" s="36" t="e">
        <f>(U704*4)/N704</f>
        <v>#DIV/0!</v>
      </c>
      <c r="W704" s="33" t="e">
        <f>U704/E704</f>
        <v>#DIV/0!</v>
      </c>
      <c r="X704" s="16">
        <f>IF($D$3="Calories",N704,"")</f>
        <v>0</v>
      </c>
      <c r="Y704" s="16">
        <f>IF($F$3="Grams",O704,IF($F$3="% Calories",P704,""))</f>
        <v>0</v>
      </c>
      <c r="Z704" s="16" t="str">
        <f>IF($G$3="Grams",K704,"")</f>
        <v/>
      </c>
      <c r="AA704" s="16">
        <f>IF($H$3="Grams",Q704,IF($H$3="% Calories",R704,""))</f>
        <v>0</v>
      </c>
      <c r="AB704" s="16" t="str">
        <f>IF($I$3="Milligrams",T704,"")</f>
        <v/>
      </c>
      <c r="AC704" s="16">
        <f>IF($E$3="Grams",U704, IF($E$3="% Calories", V704, IF($E$3="% Weight",W704, "")))</f>
        <v>0</v>
      </c>
      <c r="AD704" s="29">
        <v>1</v>
      </c>
    </row>
    <row r="705" spans="1:30">
      <c r="A705" s="21" t="str">
        <f>IF(AND((AC705&lt;=$E$4),(AB705&lt;=$I$4),(AA705&lt;=$H$4),(Z705&lt;=$G$4),(Y705&lt;=$F$4),(X705&lt;=$D$4)),"Compliant","Non-Compliant")</f>
        <v>Compliant</v>
      </c>
      <c r="B705" s="41"/>
      <c r="C705" s="41"/>
      <c r="D705" s="42"/>
      <c r="E705" s="43"/>
      <c r="F705" s="22"/>
      <c r="G705" s="43"/>
      <c r="H705" s="43"/>
      <c r="I705" s="43"/>
      <c r="J705" s="43"/>
      <c r="K705" s="43"/>
      <c r="L705" s="43"/>
      <c r="M705" s="43"/>
      <c r="N705" s="23">
        <f>F705*G705</f>
        <v>0</v>
      </c>
      <c r="O705" s="23">
        <f>F705*H705</f>
        <v>0</v>
      </c>
      <c r="P705" s="24" t="e">
        <f>(I705*F705)/N705</f>
        <v>#DIV/0!</v>
      </c>
      <c r="Q705" s="25">
        <f>F705*J705</f>
        <v>0</v>
      </c>
      <c r="R705" s="26" t="e">
        <f>(Q705*9)/N705</f>
        <v>#DIV/0!</v>
      </c>
      <c r="S705" s="25">
        <f>F705*K705</f>
        <v>0</v>
      </c>
      <c r="T705" s="23">
        <f>L705*F705</f>
        <v>0</v>
      </c>
      <c r="U705" s="23">
        <f>M705*F705</f>
        <v>0</v>
      </c>
      <c r="V705" s="27" t="e">
        <f>(U705*4)/N705</f>
        <v>#DIV/0!</v>
      </c>
      <c r="W705" s="24" t="e">
        <f>U705/E705</f>
        <v>#DIV/0!</v>
      </c>
      <c r="X705" s="16">
        <f>IF($D$3="Calories",N705,"")</f>
        <v>0</v>
      </c>
      <c r="Y705" s="16">
        <f>IF($F$3="Grams",O705,IF($F$3="% Calories",P705,""))</f>
        <v>0</v>
      </c>
      <c r="Z705" s="16" t="str">
        <f>IF($G$3="Grams",K705,"")</f>
        <v/>
      </c>
      <c r="AA705" s="16">
        <f>IF($H$3="Grams",Q705,IF($H$3="% Calories",R705,""))</f>
        <v>0</v>
      </c>
      <c r="AB705" s="16" t="str">
        <f>IF($I$3="Milligrams",T705,"")</f>
        <v/>
      </c>
      <c r="AC705" s="16">
        <f>IF($E$3="Grams",U705, IF($E$3="% Calories", V705, IF($E$3="% Weight",W705, "")))</f>
        <v>0</v>
      </c>
      <c r="AD705" s="29">
        <v>1</v>
      </c>
    </row>
    <row r="706" spans="1:30">
      <c r="A706" s="30" t="str">
        <f>IF(AND((AC706&lt;=$E$4),(AB706&lt;=$I$4),(AA706&lt;=$H$4),(Z706&lt;=$G$4),(Y706&lt;=$F$4),(X706&lt;=$D$4)),"Compliant","Non-Compliant")</f>
        <v>Compliant</v>
      </c>
      <c r="B706" s="38"/>
      <c r="C706" s="38"/>
      <c r="D706" s="39"/>
      <c r="E706" s="40"/>
      <c r="F706" s="31"/>
      <c r="G706" s="40"/>
      <c r="H706" s="40"/>
      <c r="I706" s="40"/>
      <c r="J706" s="40"/>
      <c r="K706" s="40"/>
      <c r="L706" s="40"/>
      <c r="M706" s="40"/>
      <c r="N706" s="32">
        <f>F706*G706</f>
        <v>0</v>
      </c>
      <c r="O706" s="32">
        <f>F706*H706</f>
        <v>0</v>
      </c>
      <c r="P706" s="33" t="e">
        <f>(I706*F706)/N706</f>
        <v>#DIV/0!</v>
      </c>
      <c r="Q706" s="34">
        <f>F706*J706</f>
        <v>0</v>
      </c>
      <c r="R706" s="35" t="e">
        <f>(Q706*9)/N706</f>
        <v>#DIV/0!</v>
      </c>
      <c r="S706" s="34">
        <f>F706*K706</f>
        <v>0</v>
      </c>
      <c r="T706" s="32">
        <f>L706*F706</f>
        <v>0</v>
      </c>
      <c r="U706" s="32">
        <f>M706*F706</f>
        <v>0</v>
      </c>
      <c r="V706" s="36" t="e">
        <f>(U706*4)/N706</f>
        <v>#DIV/0!</v>
      </c>
      <c r="W706" s="33" t="e">
        <f>U706/E706</f>
        <v>#DIV/0!</v>
      </c>
      <c r="X706" s="16">
        <f>IF($D$3="Calories",N706,"")</f>
        <v>0</v>
      </c>
      <c r="Y706" s="16">
        <f>IF($F$3="Grams",O706,IF($F$3="% Calories",P706,""))</f>
        <v>0</v>
      </c>
      <c r="Z706" s="16" t="str">
        <f>IF($G$3="Grams",K706,"")</f>
        <v/>
      </c>
      <c r="AA706" s="16">
        <f>IF($H$3="Grams",Q706,IF($H$3="% Calories",R706,""))</f>
        <v>0</v>
      </c>
      <c r="AB706" s="16" t="str">
        <f>IF($I$3="Milligrams",T706,"")</f>
        <v/>
      </c>
      <c r="AC706" s="16">
        <f>IF($E$3="Grams",U706, IF($E$3="% Calories", V706, IF($E$3="% Weight",W706, "")))</f>
        <v>0</v>
      </c>
      <c r="AD706" s="29">
        <v>1</v>
      </c>
    </row>
    <row r="707" spans="1:30">
      <c r="A707" s="21" t="str">
        <f>IF(AND((AC707&lt;=$E$4),(AB707&lt;=$I$4),(AA707&lt;=$H$4),(Z707&lt;=$G$4),(Y707&lt;=$F$4),(X707&lt;=$D$4)),"Compliant","Non-Compliant")</f>
        <v>Compliant</v>
      </c>
      <c r="B707" s="41"/>
      <c r="C707" s="41"/>
      <c r="D707" s="42"/>
      <c r="E707" s="43"/>
      <c r="F707" s="22"/>
      <c r="G707" s="43"/>
      <c r="H707" s="43"/>
      <c r="I707" s="43"/>
      <c r="J707" s="43"/>
      <c r="K707" s="43"/>
      <c r="L707" s="43"/>
      <c r="M707" s="43"/>
      <c r="N707" s="23">
        <f>F707*G707</f>
        <v>0</v>
      </c>
      <c r="O707" s="23">
        <f>F707*H707</f>
        <v>0</v>
      </c>
      <c r="P707" s="24" t="e">
        <f>(I707*F707)/N707</f>
        <v>#DIV/0!</v>
      </c>
      <c r="Q707" s="25">
        <f>F707*J707</f>
        <v>0</v>
      </c>
      <c r="R707" s="26" t="e">
        <f>(Q707*9)/N707</f>
        <v>#DIV/0!</v>
      </c>
      <c r="S707" s="25">
        <f>F707*K707</f>
        <v>0</v>
      </c>
      <c r="T707" s="23">
        <f>L707*F707</f>
        <v>0</v>
      </c>
      <c r="U707" s="23">
        <f>M707*F707</f>
        <v>0</v>
      </c>
      <c r="V707" s="27" t="e">
        <f>(U707*4)/N707</f>
        <v>#DIV/0!</v>
      </c>
      <c r="W707" s="24" t="e">
        <f>U707/E707</f>
        <v>#DIV/0!</v>
      </c>
      <c r="X707" s="16">
        <f>IF($D$3="Calories",N707,"")</f>
        <v>0</v>
      </c>
      <c r="Y707" s="16">
        <f>IF($F$3="Grams",O707,IF($F$3="% Calories",P707,""))</f>
        <v>0</v>
      </c>
      <c r="Z707" s="16" t="str">
        <f>IF($G$3="Grams",K707,"")</f>
        <v/>
      </c>
      <c r="AA707" s="16">
        <f>IF($H$3="Grams",Q707,IF($H$3="% Calories",R707,""))</f>
        <v>0</v>
      </c>
      <c r="AB707" s="16" t="str">
        <f>IF($I$3="Milligrams",T707,"")</f>
        <v/>
      </c>
      <c r="AC707" s="16">
        <f>IF($E$3="Grams",U707, IF($E$3="% Calories", V707, IF($E$3="% Weight",W707, "")))</f>
        <v>0</v>
      </c>
      <c r="AD707" s="29">
        <v>1</v>
      </c>
    </row>
    <row r="708" spans="1:30">
      <c r="A708" s="30" t="str">
        <f>IF(AND((AC708&lt;=$E$4),(AB708&lt;=$I$4),(AA708&lt;=$H$4),(Z708&lt;=$G$4),(Y708&lt;=$F$4),(X708&lt;=$D$4)),"Compliant","Non-Compliant")</f>
        <v>Compliant</v>
      </c>
      <c r="B708" s="38"/>
      <c r="C708" s="38"/>
      <c r="D708" s="39"/>
      <c r="E708" s="40"/>
      <c r="F708" s="31"/>
      <c r="G708" s="40"/>
      <c r="H708" s="40"/>
      <c r="I708" s="40"/>
      <c r="J708" s="40"/>
      <c r="K708" s="40"/>
      <c r="L708" s="40"/>
      <c r="M708" s="40"/>
      <c r="N708" s="32">
        <f>F708*G708</f>
        <v>0</v>
      </c>
      <c r="O708" s="32">
        <f>F708*H708</f>
        <v>0</v>
      </c>
      <c r="P708" s="33" t="e">
        <f>(I708*F708)/N708</f>
        <v>#DIV/0!</v>
      </c>
      <c r="Q708" s="34">
        <f>F708*J708</f>
        <v>0</v>
      </c>
      <c r="R708" s="35" t="e">
        <f>(Q708*9)/N708</f>
        <v>#DIV/0!</v>
      </c>
      <c r="S708" s="34">
        <f>F708*K708</f>
        <v>0</v>
      </c>
      <c r="T708" s="32">
        <f>L708*F708</f>
        <v>0</v>
      </c>
      <c r="U708" s="32">
        <f>M708*F708</f>
        <v>0</v>
      </c>
      <c r="V708" s="36" t="e">
        <f>(U708*4)/N708</f>
        <v>#DIV/0!</v>
      </c>
      <c r="W708" s="33" t="e">
        <f>U708/E708</f>
        <v>#DIV/0!</v>
      </c>
      <c r="X708" s="16">
        <f>IF($D$3="Calories",N708,"")</f>
        <v>0</v>
      </c>
      <c r="Y708" s="16">
        <f>IF($F$3="Grams",O708,IF($F$3="% Calories",P708,""))</f>
        <v>0</v>
      </c>
      <c r="Z708" s="16" t="str">
        <f>IF($G$3="Grams",K708,"")</f>
        <v/>
      </c>
      <c r="AA708" s="16">
        <f>IF($H$3="Grams",Q708,IF($H$3="% Calories",R708,""))</f>
        <v>0</v>
      </c>
      <c r="AB708" s="16" t="str">
        <f>IF($I$3="Milligrams",T708,"")</f>
        <v/>
      </c>
      <c r="AC708" s="16">
        <f>IF($E$3="Grams",U708, IF($E$3="% Calories", V708, IF($E$3="% Weight",W708, "")))</f>
        <v>0</v>
      </c>
      <c r="AD708" s="29">
        <v>1</v>
      </c>
    </row>
    <row r="709" spans="1:30">
      <c r="A709" s="21" t="str">
        <f>IF(AND((AC709&lt;=$E$4),(AB709&lt;=$I$4),(AA709&lt;=$H$4),(Z709&lt;=$G$4),(Y709&lt;=$F$4),(X709&lt;=$D$4)),"Compliant","Non-Compliant")</f>
        <v>Compliant</v>
      </c>
      <c r="B709" s="41"/>
      <c r="C709" s="41"/>
      <c r="D709" s="42"/>
      <c r="E709" s="43"/>
      <c r="F709" s="22"/>
      <c r="G709" s="43"/>
      <c r="H709" s="43"/>
      <c r="I709" s="43"/>
      <c r="J709" s="43"/>
      <c r="K709" s="43"/>
      <c r="L709" s="43"/>
      <c r="M709" s="43"/>
      <c r="N709" s="23">
        <f>F709*G709</f>
        <v>0</v>
      </c>
      <c r="O709" s="23">
        <f>F709*H709</f>
        <v>0</v>
      </c>
      <c r="P709" s="24" t="e">
        <f>(I709*F709)/N709</f>
        <v>#DIV/0!</v>
      </c>
      <c r="Q709" s="25">
        <f>F709*J709</f>
        <v>0</v>
      </c>
      <c r="R709" s="26" t="e">
        <f>(Q709*9)/N709</f>
        <v>#DIV/0!</v>
      </c>
      <c r="S709" s="25">
        <f>F709*K709</f>
        <v>0</v>
      </c>
      <c r="T709" s="23">
        <f>L709*F709</f>
        <v>0</v>
      </c>
      <c r="U709" s="23">
        <f>M709*F709</f>
        <v>0</v>
      </c>
      <c r="V709" s="27" t="e">
        <f>(U709*4)/N709</f>
        <v>#DIV/0!</v>
      </c>
      <c r="W709" s="24" t="e">
        <f>U709/E709</f>
        <v>#DIV/0!</v>
      </c>
      <c r="X709" s="16">
        <f>IF($D$3="Calories",N709,"")</f>
        <v>0</v>
      </c>
      <c r="Y709" s="16">
        <f>IF($F$3="Grams",O709,IF($F$3="% Calories",P709,""))</f>
        <v>0</v>
      </c>
      <c r="Z709" s="16" t="str">
        <f>IF($G$3="Grams",K709,"")</f>
        <v/>
      </c>
      <c r="AA709" s="16">
        <f>IF($H$3="Grams",Q709,IF($H$3="% Calories",R709,""))</f>
        <v>0</v>
      </c>
      <c r="AB709" s="16" t="str">
        <f>IF($I$3="Milligrams",T709,"")</f>
        <v/>
      </c>
      <c r="AC709" s="16">
        <f>IF($E$3="Grams",U709, IF($E$3="% Calories", V709, IF($E$3="% Weight",W709, "")))</f>
        <v>0</v>
      </c>
      <c r="AD709" s="29">
        <v>1</v>
      </c>
    </row>
    <row r="710" spans="1:30">
      <c r="A710" s="30" t="str">
        <f>IF(AND((AC710&lt;=$E$4),(AB710&lt;=$I$4),(AA710&lt;=$H$4),(Z710&lt;=$G$4),(Y710&lt;=$F$4),(X710&lt;=$D$4)),"Compliant","Non-Compliant")</f>
        <v>Compliant</v>
      </c>
      <c r="B710" s="38"/>
      <c r="C710" s="38"/>
      <c r="D710" s="39"/>
      <c r="E710" s="40"/>
      <c r="F710" s="31"/>
      <c r="G710" s="40"/>
      <c r="H710" s="40"/>
      <c r="I710" s="40"/>
      <c r="J710" s="40"/>
      <c r="K710" s="40"/>
      <c r="L710" s="40"/>
      <c r="M710" s="40"/>
      <c r="N710" s="32">
        <f>F710*G710</f>
        <v>0</v>
      </c>
      <c r="O710" s="32">
        <f>F710*H710</f>
        <v>0</v>
      </c>
      <c r="P710" s="33" t="e">
        <f>(I710*F710)/N710</f>
        <v>#DIV/0!</v>
      </c>
      <c r="Q710" s="34">
        <f>F710*J710</f>
        <v>0</v>
      </c>
      <c r="R710" s="35" t="e">
        <f>(Q710*9)/N710</f>
        <v>#DIV/0!</v>
      </c>
      <c r="S710" s="34">
        <f>F710*K710</f>
        <v>0</v>
      </c>
      <c r="T710" s="32">
        <f>L710*F710</f>
        <v>0</v>
      </c>
      <c r="U710" s="32">
        <f>M710*F710</f>
        <v>0</v>
      </c>
      <c r="V710" s="36" t="e">
        <f>(U710*4)/N710</f>
        <v>#DIV/0!</v>
      </c>
      <c r="W710" s="33" t="e">
        <f>U710/E710</f>
        <v>#DIV/0!</v>
      </c>
      <c r="X710" s="16">
        <f>IF($D$3="Calories",N710,"")</f>
        <v>0</v>
      </c>
      <c r="Y710" s="16">
        <f>IF($F$3="Grams",O710,IF($F$3="% Calories",P710,""))</f>
        <v>0</v>
      </c>
      <c r="Z710" s="16" t="str">
        <f>IF($G$3="Grams",K710,"")</f>
        <v/>
      </c>
      <c r="AA710" s="16">
        <f>IF($H$3="Grams",Q710,IF($H$3="% Calories",R710,""))</f>
        <v>0</v>
      </c>
      <c r="AB710" s="16" t="str">
        <f>IF($I$3="Milligrams",T710,"")</f>
        <v/>
      </c>
      <c r="AC710" s="16">
        <f>IF($E$3="Grams",U710, IF($E$3="% Calories", V710, IF($E$3="% Weight",W710, "")))</f>
        <v>0</v>
      </c>
      <c r="AD710" s="29">
        <v>1</v>
      </c>
    </row>
    <row r="711" spans="1:30">
      <c r="A711" s="21" t="str">
        <f>IF(AND((AC711&lt;=$E$4),(AB711&lt;=$I$4),(AA711&lt;=$H$4),(Z711&lt;=$G$4),(Y711&lt;=$F$4),(X711&lt;=$D$4)),"Compliant","Non-Compliant")</f>
        <v>Compliant</v>
      </c>
      <c r="B711" s="41"/>
      <c r="C711" s="41"/>
      <c r="D711" s="42"/>
      <c r="E711" s="43"/>
      <c r="F711" s="22"/>
      <c r="G711" s="43"/>
      <c r="H711" s="43"/>
      <c r="I711" s="43"/>
      <c r="J711" s="43"/>
      <c r="K711" s="43"/>
      <c r="L711" s="43"/>
      <c r="M711" s="43"/>
      <c r="N711" s="23">
        <f>F711*G711</f>
        <v>0</v>
      </c>
      <c r="O711" s="23">
        <f>F711*H711</f>
        <v>0</v>
      </c>
      <c r="P711" s="24" t="e">
        <f>(I711*F711)/N711</f>
        <v>#DIV/0!</v>
      </c>
      <c r="Q711" s="25">
        <f>F711*J711</f>
        <v>0</v>
      </c>
      <c r="R711" s="26" t="e">
        <f>(Q711*9)/N711</f>
        <v>#DIV/0!</v>
      </c>
      <c r="S711" s="25">
        <f>F711*K711</f>
        <v>0</v>
      </c>
      <c r="T711" s="23">
        <f>L711*F711</f>
        <v>0</v>
      </c>
      <c r="U711" s="23">
        <f>M711*F711</f>
        <v>0</v>
      </c>
      <c r="V711" s="27" t="e">
        <f>(U711*4)/N711</f>
        <v>#DIV/0!</v>
      </c>
      <c r="W711" s="24" t="e">
        <f>U711/E711</f>
        <v>#DIV/0!</v>
      </c>
      <c r="X711" s="16">
        <f>IF($D$3="Calories",N711,"")</f>
        <v>0</v>
      </c>
      <c r="Y711" s="16">
        <f>IF($F$3="Grams",O711,IF($F$3="% Calories",P711,""))</f>
        <v>0</v>
      </c>
      <c r="Z711" s="16" t="str">
        <f>IF($G$3="Grams",K711,"")</f>
        <v/>
      </c>
      <c r="AA711" s="16">
        <f>IF($H$3="Grams",Q711,IF($H$3="% Calories",R711,""))</f>
        <v>0</v>
      </c>
      <c r="AB711" s="16" t="str">
        <f>IF($I$3="Milligrams",T711,"")</f>
        <v/>
      </c>
      <c r="AC711" s="16">
        <f>IF($E$3="Grams",U711, IF($E$3="% Calories", V711, IF($E$3="% Weight",W711, "")))</f>
        <v>0</v>
      </c>
      <c r="AD711" s="29">
        <v>1</v>
      </c>
    </row>
    <row r="712" spans="1:30">
      <c r="A712" s="30" t="str">
        <f>IF(AND((AC712&lt;=$E$4),(AB712&lt;=$I$4),(AA712&lt;=$H$4),(Z712&lt;=$G$4),(Y712&lt;=$F$4),(X712&lt;=$D$4)),"Compliant","Non-Compliant")</f>
        <v>Compliant</v>
      </c>
      <c r="B712" s="38"/>
      <c r="C712" s="38"/>
      <c r="D712" s="39"/>
      <c r="E712" s="40"/>
      <c r="F712" s="31"/>
      <c r="G712" s="40"/>
      <c r="H712" s="40"/>
      <c r="I712" s="40"/>
      <c r="J712" s="40"/>
      <c r="K712" s="40"/>
      <c r="L712" s="40"/>
      <c r="M712" s="40"/>
      <c r="N712" s="32">
        <f>F712*G712</f>
        <v>0</v>
      </c>
      <c r="O712" s="32">
        <f>F712*H712</f>
        <v>0</v>
      </c>
      <c r="P712" s="33" t="e">
        <f>(I712*F712)/N712</f>
        <v>#DIV/0!</v>
      </c>
      <c r="Q712" s="34">
        <f>F712*J712</f>
        <v>0</v>
      </c>
      <c r="R712" s="35" t="e">
        <f>(Q712*9)/N712</f>
        <v>#DIV/0!</v>
      </c>
      <c r="S712" s="34">
        <f>F712*K712</f>
        <v>0</v>
      </c>
      <c r="T712" s="32">
        <f>L712*F712</f>
        <v>0</v>
      </c>
      <c r="U712" s="32">
        <f>M712*F712</f>
        <v>0</v>
      </c>
      <c r="V712" s="36" t="e">
        <f>(U712*4)/N712</f>
        <v>#DIV/0!</v>
      </c>
      <c r="W712" s="33" t="e">
        <f>U712/E712</f>
        <v>#DIV/0!</v>
      </c>
      <c r="X712" s="16">
        <f>IF($D$3="Calories",N712,"")</f>
        <v>0</v>
      </c>
      <c r="Y712" s="16">
        <f>IF($F$3="Grams",O712,IF($F$3="% Calories",P712,""))</f>
        <v>0</v>
      </c>
      <c r="Z712" s="16" t="str">
        <f>IF($G$3="Grams",K712,"")</f>
        <v/>
      </c>
      <c r="AA712" s="16">
        <f>IF($H$3="Grams",Q712,IF($H$3="% Calories",R712,""))</f>
        <v>0</v>
      </c>
      <c r="AB712" s="16" t="str">
        <f>IF($I$3="Milligrams",T712,"")</f>
        <v/>
      </c>
      <c r="AC712" s="16">
        <f>IF($E$3="Grams",U712, IF($E$3="% Calories", V712, IF($E$3="% Weight",W712, "")))</f>
        <v>0</v>
      </c>
      <c r="AD712" s="29">
        <v>1</v>
      </c>
    </row>
    <row r="713" spans="1:30">
      <c r="A713" s="21" t="str">
        <f>IF(AND((AC713&lt;=$E$4),(AB713&lt;=$I$4),(AA713&lt;=$H$4),(Z713&lt;=$G$4),(Y713&lt;=$F$4),(X713&lt;=$D$4)),"Compliant","Non-Compliant")</f>
        <v>Compliant</v>
      </c>
      <c r="B713" s="41"/>
      <c r="C713" s="41"/>
      <c r="D713" s="42"/>
      <c r="E713" s="43"/>
      <c r="F713" s="22"/>
      <c r="G713" s="43"/>
      <c r="H713" s="43"/>
      <c r="I713" s="43"/>
      <c r="J713" s="43"/>
      <c r="K713" s="43"/>
      <c r="L713" s="43"/>
      <c r="M713" s="43"/>
      <c r="N713" s="23">
        <f>F713*G713</f>
        <v>0</v>
      </c>
      <c r="O713" s="23">
        <f>F713*H713</f>
        <v>0</v>
      </c>
      <c r="P713" s="24" t="e">
        <f>(I713*F713)/N713</f>
        <v>#DIV/0!</v>
      </c>
      <c r="Q713" s="25">
        <f>F713*J713</f>
        <v>0</v>
      </c>
      <c r="R713" s="26" t="e">
        <f>(Q713*9)/N713</f>
        <v>#DIV/0!</v>
      </c>
      <c r="S713" s="25">
        <f>F713*K713</f>
        <v>0</v>
      </c>
      <c r="T713" s="23">
        <f>L713*F713</f>
        <v>0</v>
      </c>
      <c r="U713" s="23">
        <f>M713*F713</f>
        <v>0</v>
      </c>
      <c r="V713" s="27" t="e">
        <f>(U713*4)/N713</f>
        <v>#DIV/0!</v>
      </c>
      <c r="W713" s="24" t="e">
        <f>U713/E713</f>
        <v>#DIV/0!</v>
      </c>
      <c r="X713" s="16">
        <f>IF($D$3="Calories",N713,"")</f>
        <v>0</v>
      </c>
      <c r="Y713" s="16">
        <f>IF($F$3="Grams",O713,IF($F$3="% Calories",P713,""))</f>
        <v>0</v>
      </c>
      <c r="Z713" s="16" t="str">
        <f>IF($G$3="Grams",K713,"")</f>
        <v/>
      </c>
      <c r="AA713" s="16">
        <f>IF($H$3="Grams",Q713,IF($H$3="% Calories",R713,""))</f>
        <v>0</v>
      </c>
      <c r="AB713" s="16" t="str">
        <f>IF($I$3="Milligrams",T713,"")</f>
        <v/>
      </c>
      <c r="AC713" s="16">
        <f>IF($E$3="Grams",U713, IF($E$3="% Calories", V713, IF($E$3="% Weight",W713, "")))</f>
        <v>0</v>
      </c>
      <c r="AD713" s="29">
        <v>1</v>
      </c>
    </row>
    <row r="714" spans="1:30">
      <c r="A714" s="30" t="str">
        <f>IF(AND((AC714&lt;=$E$4),(AB714&lt;=$I$4),(AA714&lt;=$H$4),(Z714&lt;=$G$4),(Y714&lt;=$F$4),(X714&lt;=$D$4)),"Compliant","Non-Compliant")</f>
        <v>Compliant</v>
      </c>
      <c r="B714" s="38"/>
      <c r="C714" s="38"/>
      <c r="D714" s="39"/>
      <c r="E714" s="40"/>
      <c r="F714" s="31"/>
      <c r="G714" s="40"/>
      <c r="H714" s="40"/>
      <c r="I714" s="40"/>
      <c r="J714" s="40"/>
      <c r="K714" s="40"/>
      <c r="L714" s="40"/>
      <c r="M714" s="40"/>
      <c r="N714" s="32">
        <f>F714*G714</f>
        <v>0</v>
      </c>
      <c r="O714" s="32">
        <f>F714*H714</f>
        <v>0</v>
      </c>
      <c r="P714" s="33" t="e">
        <f>(I714*F714)/N714</f>
        <v>#DIV/0!</v>
      </c>
      <c r="Q714" s="34">
        <f>F714*J714</f>
        <v>0</v>
      </c>
      <c r="R714" s="35" t="e">
        <f>(Q714*9)/N714</f>
        <v>#DIV/0!</v>
      </c>
      <c r="S714" s="34">
        <f>F714*K714</f>
        <v>0</v>
      </c>
      <c r="T714" s="32">
        <f>L714*F714</f>
        <v>0</v>
      </c>
      <c r="U714" s="32">
        <f>M714*F714</f>
        <v>0</v>
      </c>
      <c r="V714" s="36" t="e">
        <f>(U714*4)/N714</f>
        <v>#DIV/0!</v>
      </c>
      <c r="W714" s="33" t="e">
        <f>U714/E714</f>
        <v>#DIV/0!</v>
      </c>
      <c r="X714" s="16">
        <f>IF($D$3="Calories",N714,"")</f>
        <v>0</v>
      </c>
      <c r="Y714" s="16">
        <f>IF($F$3="Grams",O714,IF($F$3="% Calories",P714,""))</f>
        <v>0</v>
      </c>
      <c r="Z714" s="16" t="str">
        <f>IF($G$3="Grams",K714,"")</f>
        <v/>
      </c>
      <c r="AA714" s="16">
        <f>IF($H$3="Grams",Q714,IF($H$3="% Calories",R714,""))</f>
        <v>0</v>
      </c>
      <c r="AB714" s="16" t="str">
        <f>IF($I$3="Milligrams",T714,"")</f>
        <v/>
      </c>
      <c r="AC714" s="16">
        <f>IF($E$3="Grams",U714, IF($E$3="% Calories", V714, IF($E$3="% Weight",W714, "")))</f>
        <v>0</v>
      </c>
      <c r="AD714" s="29">
        <v>1</v>
      </c>
    </row>
    <row r="715" spans="1:30">
      <c r="A715" s="21" t="str">
        <f>IF(AND((AC715&lt;=$E$4),(AB715&lt;=$I$4),(AA715&lt;=$H$4),(Z715&lt;=$G$4),(Y715&lt;=$F$4),(X715&lt;=$D$4)),"Compliant","Non-Compliant")</f>
        <v>Compliant</v>
      </c>
      <c r="B715" s="41"/>
      <c r="C715" s="41"/>
      <c r="D715" s="42"/>
      <c r="E715" s="43"/>
      <c r="F715" s="22"/>
      <c r="G715" s="43"/>
      <c r="H715" s="43"/>
      <c r="I715" s="43"/>
      <c r="J715" s="43"/>
      <c r="K715" s="43"/>
      <c r="L715" s="43"/>
      <c r="M715" s="43"/>
      <c r="N715" s="23">
        <f>F715*G715</f>
        <v>0</v>
      </c>
      <c r="O715" s="23">
        <f>F715*H715</f>
        <v>0</v>
      </c>
      <c r="P715" s="24" t="e">
        <f>(I715*F715)/N715</f>
        <v>#DIV/0!</v>
      </c>
      <c r="Q715" s="25">
        <f>F715*J715</f>
        <v>0</v>
      </c>
      <c r="R715" s="26" t="e">
        <f>(Q715*9)/N715</f>
        <v>#DIV/0!</v>
      </c>
      <c r="S715" s="25">
        <f>F715*K715</f>
        <v>0</v>
      </c>
      <c r="T715" s="23">
        <f>L715*F715</f>
        <v>0</v>
      </c>
      <c r="U715" s="23">
        <f>M715*F715</f>
        <v>0</v>
      </c>
      <c r="V715" s="27" t="e">
        <f>(U715*4)/N715</f>
        <v>#DIV/0!</v>
      </c>
      <c r="W715" s="24" t="e">
        <f>U715/E715</f>
        <v>#DIV/0!</v>
      </c>
      <c r="X715" s="16">
        <f>IF($D$3="Calories",N715,"")</f>
        <v>0</v>
      </c>
      <c r="Y715" s="16">
        <f>IF($F$3="Grams",O715,IF($F$3="% Calories",P715,""))</f>
        <v>0</v>
      </c>
      <c r="Z715" s="16" t="str">
        <f>IF($G$3="Grams",K715,"")</f>
        <v/>
      </c>
      <c r="AA715" s="16">
        <f>IF($H$3="Grams",Q715,IF($H$3="% Calories",R715,""))</f>
        <v>0</v>
      </c>
      <c r="AB715" s="16" t="str">
        <f>IF($I$3="Milligrams",T715,"")</f>
        <v/>
      </c>
      <c r="AC715" s="16">
        <f>IF($E$3="Grams",U715, IF($E$3="% Calories", V715, IF($E$3="% Weight",W715, "")))</f>
        <v>0</v>
      </c>
      <c r="AD715" s="29">
        <v>1</v>
      </c>
    </row>
    <row r="716" spans="1:30">
      <c r="A716" s="30" t="str">
        <f>IF(AND((AC716&lt;=$E$4),(AB716&lt;=$I$4),(AA716&lt;=$H$4),(Z716&lt;=$G$4),(Y716&lt;=$F$4),(X716&lt;=$D$4)),"Compliant","Non-Compliant")</f>
        <v>Compliant</v>
      </c>
      <c r="B716" s="38"/>
      <c r="C716" s="38"/>
      <c r="D716" s="39"/>
      <c r="E716" s="40"/>
      <c r="F716" s="31"/>
      <c r="G716" s="40"/>
      <c r="H716" s="40"/>
      <c r="I716" s="40"/>
      <c r="J716" s="40"/>
      <c r="K716" s="40"/>
      <c r="L716" s="40"/>
      <c r="M716" s="40"/>
      <c r="N716" s="32">
        <f>F716*G716</f>
        <v>0</v>
      </c>
      <c r="O716" s="32">
        <f>F716*H716</f>
        <v>0</v>
      </c>
      <c r="P716" s="33" t="e">
        <f>(I716*F716)/N716</f>
        <v>#DIV/0!</v>
      </c>
      <c r="Q716" s="34">
        <f>F716*J716</f>
        <v>0</v>
      </c>
      <c r="R716" s="35" t="e">
        <f>(Q716*9)/N716</f>
        <v>#DIV/0!</v>
      </c>
      <c r="S716" s="34">
        <f>F716*K716</f>
        <v>0</v>
      </c>
      <c r="T716" s="32">
        <f>L716*F716</f>
        <v>0</v>
      </c>
      <c r="U716" s="32">
        <f>M716*F716</f>
        <v>0</v>
      </c>
      <c r="V716" s="36" t="e">
        <f>(U716*4)/N716</f>
        <v>#DIV/0!</v>
      </c>
      <c r="W716" s="33" t="e">
        <f>U716/E716</f>
        <v>#DIV/0!</v>
      </c>
      <c r="X716" s="16">
        <f>IF($D$3="Calories",N716,"")</f>
        <v>0</v>
      </c>
      <c r="Y716" s="16">
        <f>IF($F$3="Grams",O716,IF($F$3="% Calories",P716,""))</f>
        <v>0</v>
      </c>
      <c r="Z716" s="16" t="str">
        <f>IF($G$3="Grams",K716,"")</f>
        <v/>
      </c>
      <c r="AA716" s="16">
        <f>IF($H$3="Grams",Q716,IF($H$3="% Calories",R716,""))</f>
        <v>0</v>
      </c>
      <c r="AB716" s="16" t="str">
        <f>IF($I$3="Milligrams",T716,"")</f>
        <v/>
      </c>
      <c r="AC716" s="16">
        <f>IF($E$3="Grams",U716, IF($E$3="% Calories", V716, IF($E$3="% Weight",W716, "")))</f>
        <v>0</v>
      </c>
      <c r="AD716" s="29">
        <v>1</v>
      </c>
    </row>
    <row r="717" spans="1:30">
      <c r="A717" s="21" t="str">
        <f>IF(AND((AC717&lt;=$E$4),(AB717&lt;=$I$4),(AA717&lt;=$H$4),(Z717&lt;=$G$4),(Y717&lt;=$F$4),(X717&lt;=$D$4)),"Compliant","Non-Compliant")</f>
        <v>Compliant</v>
      </c>
      <c r="B717" s="41"/>
      <c r="C717" s="41"/>
      <c r="D717" s="42"/>
      <c r="E717" s="43"/>
      <c r="F717" s="22"/>
      <c r="G717" s="43"/>
      <c r="H717" s="43"/>
      <c r="I717" s="43"/>
      <c r="J717" s="43"/>
      <c r="K717" s="43"/>
      <c r="L717" s="43"/>
      <c r="M717" s="43"/>
      <c r="N717" s="23">
        <f>F717*G717</f>
        <v>0</v>
      </c>
      <c r="O717" s="23">
        <f>F717*H717</f>
        <v>0</v>
      </c>
      <c r="P717" s="24" t="e">
        <f>(I717*F717)/N717</f>
        <v>#DIV/0!</v>
      </c>
      <c r="Q717" s="25">
        <f>F717*J717</f>
        <v>0</v>
      </c>
      <c r="R717" s="26" t="e">
        <f>(Q717*9)/N717</f>
        <v>#DIV/0!</v>
      </c>
      <c r="S717" s="25">
        <f>F717*K717</f>
        <v>0</v>
      </c>
      <c r="T717" s="23">
        <f>L717*F717</f>
        <v>0</v>
      </c>
      <c r="U717" s="23">
        <f>M717*F717</f>
        <v>0</v>
      </c>
      <c r="V717" s="27" t="e">
        <f>(U717*4)/N717</f>
        <v>#DIV/0!</v>
      </c>
      <c r="W717" s="24" t="e">
        <f>U717/E717</f>
        <v>#DIV/0!</v>
      </c>
      <c r="X717" s="16">
        <f>IF($D$3="Calories",N717,"")</f>
        <v>0</v>
      </c>
      <c r="Y717" s="16">
        <f>IF($F$3="Grams",O717,IF($F$3="% Calories",P717,""))</f>
        <v>0</v>
      </c>
      <c r="Z717" s="16" t="str">
        <f>IF($G$3="Grams",K717,"")</f>
        <v/>
      </c>
      <c r="AA717" s="16">
        <f>IF($H$3="Grams",Q717,IF($H$3="% Calories",R717,""))</f>
        <v>0</v>
      </c>
      <c r="AB717" s="16" t="str">
        <f>IF($I$3="Milligrams",T717,"")</f>
        <v/>
      </c>
      <c r="AC717" s="16">
        <f>IF($E$3="Grams",U717, IF($E$3="% Calories", V717, IF($E$3="% Weight",W717, "")))</f>
        <v>0</v>
      </c>
      <c r="AD717" s="29">
        <v>1</v>
      </c>
    </row>
    <row r="718" spans="1:30">
      <c r="A718" s="30" t="str">
        <f>IF(AND((AC718&lt;=$E$4),(AB718&lt;=$I$4),(AA718&lt;=$H$4),(Z718&lt;=$G$4),(Y718&lt;=$F$4),(X718&lt;=$D$4)),"Compliant","Non-Compliant")</f>
        <v>Compliant</v>
      </c>
      <c r="B718" s="38"/>
      <c r="C718" s="38"/>
      <c r="D718" s="39"/>
      <c r="E718" s="40"/>
      <c r="F718" s="31"/>
      <c r="G718" s="40"/>
      <c r="H718" s="40"/>
      <c r="I718" s="40"/>
      <c r="J718" s="40"/>
      <c r="K718" s="40"/>
      <c r="L718" s="40"/>
      <c r="M718" s="40"/>
      <c r="N718" s="32">
        <f>F718*G718</f>
        <v>0</v>
      </c>
      <c r="O718" s="32">
        <f>F718*H718</f>
        <v>0</v>
      </c>
      <c r="P718" s="33" t="e">
        <f>(I718*F718)/N718</f>
        <v>#DIV/0!</v>
      </c>
      <c r="Q718" s="34">
        <f>F718*J718</f>
        <v>0</v>
      </c>
      <c r="R718" s="35" t="e">
        <f>(Q718*9)/N718</f>
        <v>#DIV/0!</v>
      </c>
      <c r="S718" s="34">
        <f>F718*K718</f>
        <v>0</v>
      </c>
      <c r="T718" s="32">
        <f>L718*F718</f>
        <v>0</v>
      </c>
      <c r="U718" s="32">
        <f>M718*F718</f>
        <v>0</v>
      </c>
      <c r="V718" s="36" t="e">
        <f>(U718*4)/N718</f>
        <v>#DIV/0!</v>
      </c>
      <c r="W718" s="33" t="e">
        <f>U718/E718</f>
        <v>#DIV/0!</v>
      </c>
      <c r="X718" s="16">
        <f>IF($D$3="Calories",N718,"")</f>
        <v>0</v>
      </c>
      <c r="Y718" s="16">
        <f>IF($F$3="Grams",O718,IF($F$3="% Calories",P718,""))</f>
        <v>0</v>
      </c>
      <c r="Z718" s="16" t="str">
        <f>IF($G$3="Grams",K718,"")</f>
        <v/>
      </c>
      <c r="AA718" s="16">
        <f>IF($H$3="Grams",Q718,IF($H$3="% Calories",R718,""))</f>
        <v>0</v>
      </c>
      <c r="AB718" s="16" t="str">
        <f>IF($I$3="Milligrams",T718,"")</f>
        <v/>
      </c>
      <c r="AC718" s="16">
        <f>IF($E$3="Grams",U718, IF($E$3="% Calories", V718, IF($E$3="% Weight",W718, "")))</f>
        <v>0</v>
      </c>
      <c r="AD718" s="29">
        <v>1</v>
      </c>
    </row>
    <row r="719" spans="1:30">
      <c r="A719" s="21" t="str">
        <f>IF(AND((AC719&lt;=$E$4),(AB719&lt;=$I$4),(AA719&lt;=$H$4),(Z719&lt;=$G$4),(Y719&lt;=$F$4),(X719&lt;=$D$4)),"Compliant","Non-Compliant")</f>
        <v>Compliant</v>
      </c>
      <c r="B719" s="41"/>
      <c r="C719" s="41"/>
      <c r="D719" s="42"/>
      <c r="E719" s="43"/>
      <c r="F719" s="22"/>
      <c r="G719" s="43"/>
      <c r="H719" s="43"/>
      <c r="I719" s="43"/>
      <c r="J719" s="43"/>
      <c r="K719" s="43"/>
      <c r="L719" s="43"/>
      <c r="M719" s="43"/>
      <c r="N719" s="23">
        <f>F719*G719</f>
        <v>0</v>
      </c>
      <c r="O719" s="23">
        <f>F719*H719</f>
        <v>0</v>
      </c>
      <c r="P719" s="24" t="e">
        <f>(I719*F719)/N719</f>
        <v>#DIV/0!</v>
      </c>
      <c r="Q719" s="25">
        <f>F719*J719</f>
        <v>0</v>
      </c>
      <c r="R719" s="26" t="e">
        <f>(Q719*9)/N719</f>
        <v>#DIV/0!</v>
      </c>
      <c r="S719" s="25">
        <f>F719*K719</f>
        <v>0</v>
      </c>
      <c r="T719" s="23">
        <f>L719*F719</f>
        <v>0</v>
      </c>
      <c r="U719" s="23">
        <f>M719*F719</f>
        <v>0</v>
      </c>
      <c r="V719" s="27" t="e">
        <f>(U719*4)/N719</f>
        <v>#DIV/0!</v>
      </c>
      <c r="W719" s="24" t="e">
        <f>U719/E719</f>
        <v>#DIV/0!</v>
      </c>
      <c r="X719" s="16">
        <f>IF($D$3="Calories",N719,"")</f>
        <v>0</v>
      </c>
      <c r="Y719" s="16">
        <f>IF($F$3="Grams",O719,IF($F$3="% Calories",P719,""))</f>
        <v>0</v>
      </c>
      <c r="Z719" s="16" t="str">
        <f>IF($G$3="Grams",K719,"")</f>
        <v/>
      </c>
      <c r="AA719" s="16">
        <f>IF($H$3="Grams",Q719,IF($H$3="% Calories",R719,""))</f>
        <v>0</v>
      </c>
      <c r="AB719" s="16" t="str">
        <f>IF($I$3="Milligrams",T719,"")</f>
        <v/>
      </c>
      <c r="AC719" s="16">
        <f>IF($E$3="Grams",U719, IF($E$3="% Calories", V719, IF($E$3="% Weight",W719, "")))</f>
        <v>0</v>
      </c>
      <c r="AD719" s="29">
        <v>1</v>
      </c>
    </row>
    <row r="720" spans="1:30">
      <c r="A720" s="30" t="str">
        <f>IF(AND((AC720&lt;=$E$4),(AB720&lt;=$I$4),(AA720&lt;=$H$4),(Z720&lt;=$G$4),(Y720&lt;=$F$4),(X720&lt;=$D$4)),"Compliant","Non-Compliant")</f>
        <v>Compliant</v>
      </c>
      <c r="B720" s="38"/>
      <c r="C720" s="38"/>
      <c r="D720" s="39"/>
      <c r="E720" s="40"/>
      <c r="F720" s="31"/>
      <c r="G720" s="40"/>
      <c r="H720" s="40"/>
      <c r="I720" s="40"/>
      <c r="J720" s="40"/>
      <c r="K720" s="40"/>
      <c r="L720" s="40"/>
      <c r="M720" s="40"/>
      <c r="N720" s="32">
        <f>F720*G720</f>
        <v>0</v>
      </c>
      <c r="O720" s="32">
        <f>F720*H720</f>
        <v>0</v>
      </c>
      <c r="P720" s="33" t="e">
        <f>(I720*F720)/N720</f>
        <v>#DIV/0!</v>
      </c>
      <c r="Q720" s="34">
        <f>F720*J720</f>
        <v>0</v>
      </c>
      <c r="R720" s="35" t="e">
        <f>(Q720*9)/N720</f>
        <v>#DIV/0!</v>
      </c>
      <c r="S720" s="34">
        <f>F720*K720</f>
        <v>0</v>
      </c>
      <c r="T720" s="32">
        <f>L720*F720</f>
        <v>0</v>
      </c>
      <c r="U720" s="32">
        <f>M720*F720</f>
        <v>0</v>
      </c>
      <c r="V720" s="36" t="e">
        <f>(U720*4)/N720</f>
        <v>#DIV/0!</v>
      </c>
      <c r="W720" s="33" t="e">
        <f>U720/E720</f>
        <v>#DIV/0!</v>
      </c>
      <c r="X720" s="16">
        <f>IF($D$3="Calories",N720,"")</f>
        <v>0</v>
      </c>
      <c r="Y720" s="16">
        <f>IF($F$3="Grams",O720,IF($F$3="% Calories",P720,""))</f>
        <v>0</v>
      </c>
      <c r="Z720" s="16" t="str">
        <f>IF($G$3="Grams",K720,"")</f>
        <v/>
      </c>
      <c r="AA720" s="16">
        <f>IF($H$3="Grams",Q720,IF($H$3="% Calories",R720,""))</f>
        <v>0</v>
      </c>
      <c r="AB720" s="16" t="str">
        <f>IF($I$3="Milligrams",T720,"")</f>
        <v/>
      </c>
      <c r="AC720" s="16">
        <f>IF($E$3="Grams",U720, IF($E$3="% Calories", V720, IF($E$3="% Weight",W720, "")))</f>
        <v>0</v>
      </c>
      <c r="AD720" s="29">
        <v>1</v>
      </c>
    </row>
    <row r="721" spans="1:30">
      <c r="A721" s="21" t="str">
        <f>IF(AND((AC721&lt;=$E$4),(AB721&lt;=$I$4),(AA721&lt;=$H$4),(Z721&lt;=$G$4),(Y721&lt;=$F$4),(X721&lt;=$D$4)),"Compliant","Non-Compliant")</f>
        <v>Compliant</v>
      </c>
      <c r="B721" s="41"/>
      <c r="C721" s="41"/>
      <c r="D721" s="42"/>
      <c r="E721" s="43"/>
      <c r="F721" s="22"/>
      <c r="G721" s="43"/>
      <c r="H721" s="43"/>
      <c r="I721" s="43"/>
      <c r="J721" s="43"/>
      <c r="K721" s="43"/>
      <c r="L721" s="43"/>
      <c r="M721" s="43"/>
      <c r="N721" s="23">
        <f>F721*G721</f>
        <v>0</v>
      </c>
      <c r="O721" s="23">
        <f>F721*H721</f>
        <v>0</v>
      </c>
      <c r="P721" s="24" t="e">
        <f>(I721*F721)/N721</f>
        <v>#DIV/0!</v>
      </c>
      <c r="Q721" s="25">
        <f>F721*J721</f>
        <v>0</v>
      </c>
      <c r="R721" s="26" t="e">
        <f>(Q721*9)/N721</f>
        <v>#DIV/0!</v>
      </c>
      <c r="S721" s="25">
        <f>F721*K721</f>
        <v>0</v>
      </c>
      <c r="T721" s="23">
        <f>L721*F721</f>
        <v>0</v>
      </c>
      <c r="U721" s="23">
        <f>M721*F721</f>
        <v>0</v>
      </c>
      <c r="V721" s="27" t="e">
        <f>(U721*4)/N721</f>
        <v>#DIV/0!</v>
      </c>
      <c r="W721" s="24" t="e">
        <f>U721/E721</f>
        <v>#DIV/0!</v>
      </c>
      <c r="X721" s="16">
        <f>IF($D$3="Calories",N721,"")</f>
        <v>0</v>
      </c>
      <c r="Y721" s="16">
        <f>IF($F$3="Grams",O721,IF($F$3="% Calories",P721,""))</f>
        <v>0</v>
      </c>
      <c r="Z721" s="16" t="str">
        <f>IF($G$3="Grams",K721,"")</f>
        <v/>
      </c>
      <c r="AA721" s="16">
        <f>IF($H$3="Grams",Q721,IF($H$3="% Calories",R721,""))</f>
        <v>0</v>
      </c>
      <c r="AB721" s="16" t="str">
        <f>IF($I$3="Milligrams",T721,"")</f>
        <v/>
      </c>
      <c r="AC721" s="16">
        <f>IF($E$3="Grams",U721, IF($E$3="% Calories", V721, IF($E$3="% Weight",W721, "")))</f>
        <v>0</v>
      </c>
      <c r="AD721" s="29">
        <v>1</v>
      </c>
    </row>
    <row r="722" spans="1:30">
      <c r="A722" s="30" t="str">
        <f>IF(AND((AC722&lt;=$E$4),(AB722&lt;=$I$4),(AA722&lt;=$H$4),(Z722&lt;=$G$4),(Y722&lt;=$F$4),(X722&lt;=$D$4)),"Compliant","Non-Compliant")</f>
        <v>Compliant</v>
      </c>
      <c r="B722" s="38"/>
      <c r="C722" s="38"/>
      <c r="D722" s="39"/>
      <c r="E722" s="40"/>
      <c r="F722" s="31"/>
      <c r="G722" s="40"/>
      <c r="H722" s="40"/>
      <c r="I722" s="40"/>
      <c r="J722" s="40"/>
      <c r="K722" s="40"/>
      <c r="L722" s="40"/>
      <c r="M722" s="40"/>
      <c r="N722" s="32">
        <f>F722*G722</f>
        <v>0</v>
      </c>
      <c r="O722" s="32">
        <f>F722*H722</f>
        <v>0</v>
      </c>
      <c r="P722" s="33" t="e">
        <f>(I722*F722)/N722</f>
        <v>#DIV/0!</v>
      </c>
      <c r="Q722" s="34">
        <f>F722*J722</f>
        <v>0</v>
      </c>
      <c r="R722" s="35" t="e">
        <f>(Q722*9)/N722</f>
        <v>#DIV/0!</v>
      </c>
      <c r="S722" s="34">
        <f>F722*K722</f>
        <v>0</v>
      </c>
      <c r="T722" s="32">
        <f>L722*F722</f>
        <v>0</v>
      </c>
      <c r="U722" s="32">
        <f>M722*F722</f>
        <v>0</v>
      </c>
      <c r="V722" s="36" t="e">
        <f>(U722*4)/N722</f>
        <v>#DIV/0!</v>
      </c>
      <c r="W722" s="33" t="e">
        <f>U722/E722</f>
        <v>#DIV/0!</v>
      </c>
      <c r="X722" s="16">
        <f>IF($D$3="Calories",N722,"")</f>
        <v>0</v>
      </c>
      <c r="Y722" s="16">
        <f>IF($F$3="Grams",O722,IF($F$3="% Calories",P722,""))</f>
        <v>0</v>
      </c>
      <c r="Z722" s="16" t="str">
        <f>IF($G$3="Grams",K722,"")</f>
        <v/>
      </c>
      <c r="AA722" s="16">
        <f>IF($H$3="Grams",Q722,IF($H$3="% Calories",R722,""))</f>
        <v>0</v>
      </c>
      <c r="AB722" s="16" t="str">
        <f>IF($I$3="Milligrams",T722,"")</f>
        <v/>
      </c>
      <c r="AC722" s="16">
        <f>IF($E$3="Grams",U722, IF($E$3="% Calories", V722, IF($E$3="% Weight",W722, "")))</f>
        <v>0</v>
      </c>
      <c r="AD722" s="29">
        <v>1</v>
      </c>
    </row>
    <row r="723" spans="1:30">
      <c r="A723" s="21" t="str">
        <f>IF(AND((AC723&lt;=$E$4),(AB723&lt;=$I$4),(AA723&lt;=$H$4),(Z723&lt;=$G$4),(Y723&lt;=$F$4),(X723&lt;=$D$4)),"Compliant","Non-Compliant")</f>
        <v>Compliant</v>
      </c>
      <c r="B723" s="41"/>
      <c r="C723" s="41"/>
      <c r="D723" s="42"/>
      <c r="E723" s="43"/>
      <c r="F723" s="22"/>
      <c r="G723" s="43"/>
      <c r="H723" s="43"/>
      <c r="I723" s="43"/>
      <c r="J723" s="43"/>
      <c r="K723" s="43"/>
      <c r="L723" s="43"/>
      <c r="M723" s="43"/>
      <c r="N723" s="23">
        <f>F723*G723</f>
        <v>0</v>
      </c>
      <c r="O723" s="23">
        <f>F723*H723</f>
        <v>0</v>
      </c>
      <c r="P723" s="24" t="e">
        <f>(I723*F723)/N723</f>
        <v>#DIV/0!</v>
      </c>
      <c r="Q723" s="25">
        <f>F723*J723</f>
        <v>0</v>
      </c>
      <c r="R723" s="26" t="e">
        <f>(Q723*9)/N723</f>
        <v>#DIV/0!</v>
      </c>
      <c r="S723" s="25">
        <f>F723*K723</f>
        <v>0</v>
      </c>
      <c r="T723" s="23">
        <f>L723*F723</f>
        <v>0</v>
      </c>
      <c r="U723" s="23">
        <f>M723*F723</f>
        <v>0</v>
      </c>
      <c r="V723" s="27" t="e">
        <f>(U723*4)/N723</f>
        <v>#DIV/0!</v>
      </c>
      <c r="W723" s="24" t="e">
        <f>U723/E723</f>
        <v>#DIV/0!</v>
      </c>
      <c r="X723" s="16">
        <f>IF($D$3="Calories",N723,"")</f>
        <v>0</v>
      </c>
      <c r="Y723" s="16">
        <f>IF($F$3="Grams",O723,IF($F$3="% Calories",P723,""))</f>
        <v>0</v>
      </c>
      <c r="Z723" s="16" t="str">
        <f>IF($G$3="Grams",K723,"")</f>
        <v/>
      </c>
      <c r="AA723" s="16">
        <f>IF($H$3="Grams",Q723,IF($H$3="% Calories",R723,""))</f>
        <v>0</v>
      </c>
      <c r="AB723" s="16" t="str">
        <f>IF($I$3="Milligrams",T723,"")</f>
        <v/>
      </c>
      <c r="AC723" s="16">
        <f>IF($E$3="Grams",U723, IF($E$3="% Calories", V723, IF($E$3="% Weight",W723, "")))</f>
        <v>0</v>
      </c>
      <c r="AD723" s="29">
        <v>1</v>
      </c>
    </row>
    <row r="724" spans="1:30">
      <c r="A724" s="30" t="str">
        <f>IF(AND((AC724&lt;=$E$4),(AB724&lt;=$I$4),(AA724&lt;=$H$4),(Z724&lt;=$G$4),(Y724&lt;=$F$4),(X724&lt;=$D$4)),"Compliant","Non-Compliant")</f>
        <v>Compliant</v>
      </c>
      <c r="B724" s="38"/>
      <c r="C724" s="38"/>
      <c r="D724" s="39"/>
      <c r="E724" s="40"/>
      <c r="F724" s="31"/>
      <c r="G724" s="40"/>
      <c r="H724" s="40"/>
      <c r="I724" s="40"/>
      <c r="J724" s="40"/>
      <c r="K724" s="40"/>
      <c r="L724" s="40"/>
      <c r="M724" s="40"/>
      <c r="N724" s="32">
        <f>F724*G724</f>
        <v>0</v>
      </c>
      <c r="O724" s="32">
        <f>F724*H724</f>
        <v>0</v>
      </c>
      <c r="P724" s="33" t="e">
        <f>(I724*F724)/N724</f>
        <v>#DIV/0!</v>
      </c>
      <c r="Q724" s="34">
        <f>F724*J724</f>
        <v>0</v>
      </c>
      <c r="R724" s="35" t="e">
        <f>(Q724*9)/N724</f>
        <v>#DIV/0!</v>
      </c>
      <c r="S724" s="34">
        <f>F724*K724</f>
        <v>0</v>
      </c>
      <c r="T724" s="32">
        <f>L724*F724</f>
        <v>0</v>
      </c>
      <c r="U724" s="32">
        <f>M724*F724</f>
        <v>0</v>
      </c>
      <c r="V724" s="36" t="e">
        <f>(U724*4)/N724</f>
        <v>#DIV/0!</v>
      </c>
      <c r="W724" s="33" t="e">
        <f>U724/E724</f>
        <v>#DIV/0!</v>
      </c>
      <c r="X724" s="16">
        <f>IF($D$3="Calories",N724,"")</f>
        <v>0</v>
      </c>
      <c r="Y724" s="16">
        <f>IF($F$3="Grams",O724,IF($F$3="% Calories",P724,""))</f>
        <v>0</v>
      </c>
      <c r="Z724" s="16" t="str">
        <f>IF($G$3="Grams",K724,"")</f>
        <v/>
      </c>
      <c r="AA724" s="16">
        <f>IF($H$3="Grams",Q724,IF($H$3="% Calories",R724,""))</f>
        <v>0</v>
      </c>
      <c r="AB724" s="16" t="str">
        <f>IF($I$3="Milligrams",T724,"")</f>
        <v/>
      </c>
      <c r="AC724" s="16">
        <f>IF($E$3="Grams",U724, IF($E$3="% Calories", V724, IF($E$3="% Weight",W724, "")))</f>
        <v>0</v>
      </c>
      <c r="AD724" s="29">
        <v>1</v>
      </c>
    </row>
    <row r="725" spans="1:30">
      <c r="A725" s="21" t="str">
        <f>IF(AND((AC725&lt;=$E$4),(AB725&lt;=$I$4),(AA725&lt;=$H$4),(Z725&lt;=$G$4),(Y725&lt;=$F$4),(X725&lt;=$D$4)),"Compliant","Non-Compliant")</f>
        <v>Compliant</v>
      </c>
      <c r="B725" s="41"/>
      <c r="C725" s="41"/>
      <c r="D725" s="42"/>
      <c r="E725" s="43"/>
      <c r="F725" s="22"/>
      <c r="G725" s="43"/>
      <c r="H725" s="43"/>
      <c r="I725" s="43"/>
      <c r="J725" s="43"/>
      <c r="K725" s="43"/>
      <c r="L725" s="43"/>
      <c r="M725" s="43"/>
      <c r="N725" s="23">
        <f>F725*G725</f>
        <v>0</v>
      </c>
      <c r="O725" s="23">
        <f>F725*H725</f>
        <v>0</v>
      </c>
      <c r="P725" s="24" t="e">
        <f>(I725*F725)/N725</f>
        <v>#DIV/0!</v>
      </c>
      <c r="Q725" s="25">
        <f>F725*J725</f>
        <v>0</v>
      </c>
      <c r="R725" s="26" t="e">
        <f>(Q725*9)/N725</f>
        <v>#DIV/0!</v>
      </c>
      <c r="S725" s="25">
        <f>F725*K725</f>
        <v>0</v>
      </c>
      <c r="T725" s="23">
        <f>L725*F725</f>
        <v>0</v>
      </c>
      <c r="U725" s="23">
        <f>M725*F725</f>
        <v>0</v>
      </c>
      <c r="V725" s="27" t="e">
        <f>(U725*4)/N725</f>
        <v>#DIV/0!</v>
      </c>
      <c r="W725" s="24" t="e">
        <f>U725/E725</f>
        <v>#DIV/0!</v>
      </c>
      <c r="X725" s="16">
        <f>IF($D$3="Calories",N725,"")</f>
        <v>0</v>
      </c>
      <c r="Y725" s="16">
        <f>IF($F$3="Grams",O725,IF($F$3="% Calories",P725,""))</f>
        <v>0</v>
      </c>
      <c r="Z725" s="16" t="str">
        <f>IF($G$3="Grams",K725,"")</f>
        <v/>
      </c>
      <c r="AA725" s="16">
        <f>IF($H$3="Grams",Q725,IF($H$3="% Calories",R725,""))</f>
        <v>0</v>
      </c>
      <c r="AB725" s="16" t="str">
        <f>IF($I$3="Milligrams",T725,"")</f>
        <v/>
      </c>
      <c r="AC725" s="16">
        <f>IF($E$3="Grams",U725, IF($E$3="% Calories", V725, IF($E$3="% Weight",W725, "")))</f>
        <v>0</v>
      </c>
      <c r="AD725" s="29">
        <v>1</v>
      </c>
    </row>
    <row r="726" spans="1:30">
      <c r="A726" s="30" t="str">
        <f>IF(AND((AC726&lt;=$E$4),(AB726&lt;=$I$4),(AA726&lt;=$H$4),(Z726&lt;=$G$4),(Y726&lt;=$F$4),(X726&lt;=$D$4)),"Compliant","Non-Compliant")</f>
        <v>Compliant</v>
      </c>
      <c r="B726" s="38"/>
      <c r="C726" s="38"/>
      <c r="D726" s="39"/>
      <c r="E726" s="40"/>
      <c r="F726" s="31"/>
      <c r="G726" s="40"/>
      <c r="H726" s="40"/>
      <c r="I726" s="40"/>
      <c r="J726" s="40"/>
      <c r="K726" s="40"/>
      <c r="L726" s="40"/>
      <c r="M726" s="40"/>
      <c r="N726" s="32">
        <f>F726*G726</f>
        <v>0</v>
      </c>
      <c r="O726" s="32">
        <f>F726*H726</f>
        <v>0</v>
      </c>
      <c r="P726" s="33" t="e">
        <f>(I726*F726)/N726</f>
        <v>#DIV/0!</v>
      </c>
      <c r="Q726" s="34">
        <f>F726*J726</f>
        <v>0</v>
      </c>
      <c r="R726" s="35" t="e">
        <f>(Q726*9)/N726</f>
        <v>#DIV/0!</v>
      </c>
      <c r="S726" s="34">
        <f>F726*K726</f>
        <v>0</v>
      </c>
      <c r="T726" s="32">
        <f>L726*F726</f>
        <v>0</v>
      </c>
      <c r="U726" s="32">
        <f>M726*F726</f>
        <v>0</v>
      </c>
      <c r="V726" s="36" t="e">
        <f>(U726*4)/N726</f>
        <v>#DIV/0!</v>
      </c>
      <c r="W726" s="33" t="e">
        <f>U726/E726</f>
        <v>#DIV/0!</v>
      </c>
      <c r="X726" s="16">
        <f>IF($D$3="Calories",N726,"")</f>
        <v>0</v>
      </c>
      <c r="Y726" s="16">
        <f>IF($F$3="Grams",O726,IF($F$3="% Calories",P726,""))</f>
        <v>0</v>
      </c>
      <c r="Z726" s="16" t="str">
        <f>IF($G$3="Grams",K726,"")</f>
        <v/>
      </c>
      <c r="AA726" s="16">
        <f>IF($H$3="Grams",Q726,IF($H$3="% Calories",R726,""))</f>
        <v>0</v>
      </c>
      <c r="AB726" s="16" t="str">
        <f>IF($I$3="Milligrams",T726,"")</f>
        <v/>
      </c>
      <c r="AC726" s="16">
        <f>IF($E$3="Grams",U726, IF($E$3="% Calories", V726, IF($E$3="% Weight",W726, "")))</f>
        <v>0</v>
      </c>
      <c r="AD726" s="29">
        <v>1</v>
      </c>
    </row>
    <row r="727" spans="1:30">
      <c r="A727" s="21" t="str">
        <f>IF(AND((AC727&lt;=$E$4),(AB727&lt;=$I$4),(AA727&lt;=$H$4),(Z727&lt;=$G$4),(Y727&lt;=$F$4),(X727&lt;=$D$4)),"Compliant","Non-Compliant")</f>
        <v>Compliant</v>
      </c>
      <c r="B727" s="41"/>
      <c r="C727" s="41"/>
      <c r="D727" s="42"/>
      <c r="E727" s="43"/>
      <c r="F727" s="22"/>
      <c r="G727" s="43"/>
      <c r="H727" s="43"/>
      <c r="I727" s="43"/>
      <c r="J727" s="43"/>
      <c r="K727" s="43"/>
      <c r="L727" s="43"/>
      <c r="M727" s="43"/>
      <c r="N727" s="23">
        <f>F727*G727</f>
        <v>0</v>
      </c>
      <c r="O727" s="23">
        <f>F727*H727</f>
        <v>0</v>
      </c>
      <c r="P727" s="24" t="e">
        <f>(I727*F727)/N727</f>
        <v>#DIV/0!</v>
      </c>
      <c r="Q727" s="25">
        <f>F727*J727</f>
        <v>0</v>
      </c>
      <c r="R727" s="26" t="e">
        <f>(Q727*9)/N727</f>
        <v>#DIV/0!</v>
      </c>
      <c r="S727" s="25">
        <f>F727*K727</f>
        <v>0</v>
      </c>
      <c r="T727" s="23">
        <f>L727*F727</f>
        <v>0</v>
      </c>
      <c r="U727" s="23">
        <f>M727*F727</f>
        <v>0</v>
      </c>
      <c r="V727" s="27" t="e">
        <f>(U727*4)/N727</f>
        <v>#DIV/0!</v>
      </c>
      <c r="W727" s="24" t="e">
        <f>U727/E727</f>
        <v>#DIV/0!</v>
      </c>
      <c r="X727" s="16">
        <f>IF($D$3="Calories",N727,"")</f>
        <v>0</v>
      </c>
      <c r="Y727" s="16">
        <f>IF($F$3="Grams",O727,IF($F$3="% Calories",P727,""))</f>
        <v>0</v>
      </c>
      <c r="Z727" s="16" t="str">
        <f>IF($G$3="Grams",K727,"")</f>
        <v/>
      </c>
      <c r="AA727" s="16">
        <f>IF($H$3="Grams",Q727,IF($H$3="% Calories",R727,""))</f>
        <v>0</v>
      </c>
      <c r="AB727" s="16" t="str">
        <f>IF($I$3="Milligrams",T727,"")</f>
        <v/>
      </c>
      <c r="AC727" s="16">
        <f>IF($E$3="Grams",U727, IF($E$3="% Calories", V727, IF($E$3="% Weight",W727, "")))</f>
        <v>0</v>
      </c>
      <c r="AD727" s="29">
        <v>1</v>
      </c>
    </row>
    <row r="728" spans="1:30">
      <c r="A728" s="30" t="str">
        <f>IF(AND((AC728&lt;=$E$4),(AB728&lt;=$I$4),(AA728&lt;=$H$4),(Z728&lt;=$G$4),(Y728&lt;=$F$4),(X728&lt;=$D$4)),"Compliant","Non-Compliant")</f>
        <v>Compliant</v>
      </c>
      <c r="B728" s="38"/>
      <c r="C728" s="38"/>
      <c r="D728" s="39"/>
      <c r="E728" s="40"/>
      <c r="F728" s="31"/>
      <c r="G728" s="40"/>
      <c r="H728" s="40"/>
      <c r="I728" s="40"/>
      <c r="J728" s="40"/>
      <c r="K728" s="40"/>
      <c r="L728" s="40"/>
      <c r="M728" s="40"/>
      <c r="N728" s="32">
        <f>F728*G728</f>
        <v>0</v>
      </c>
      <c r="O728" s="32">
        <f>F728*H728</f>
        <v>0</v>
      </c>
      <c r="P728" s="33" t="e">
        <f>(I728*F728)/N728</f>
        <v>#DIV/0!</v>
      </c>
      <c r="Q728" s="34">
        <f>F728*J728</f>
        <v>0</v>
      </c>
      <c r="R728" s="35" t="e">
        <f>(Q728*9)/N728</f>
        <v>#DIV/0!</v>
      </c>
      <c r="S728" s="34">
        <f>F728*K728</f>
        <v>0</v>
      </c>
      <c r="T728" s="32">
        <f>L728*F728</f>
        <v>0</v>
      </c>
      <c r="U728" s="32">
        <f>M728*F728</f>
        <v>0</v>
      </c>
      <c r="V728" s="36" t="e">
        <f>(U728*4)/N728</f>
        <v>#DIV/0!</v>
      </c>
      <c r="W728" s="33" t="e">
        <f>U728/E728</f>
        <v>#DIV/0!</v>
      </c>
      <c r="X728" s="16">
        <f>IF($D$3="Calories",N728,"")</f>
        <v>0</v>
      </c>
      <c r="Y728" s="16">
        <f>IF($F$3="Grams",O728,IF($F$3="% Calories",P728,""))</f>
        <v>0</v>
      </c>
      <c r="Z728" s="16" t="str">
        <f>IF($G$3="Grams",K728,"")</f>
        <v/>
      </c>
      <c r="AA728" s="16">
        <f>IF($H$3="Grams",Q728,IF($H$3="% Calories",R728,""))</f>
        <v>0</v>
      </c>
      <c r="AB728" s="16" t="str">
        <f>IF($I$3="Milligrams",T728,"")</f>
        <v/>
      </c>
      <c r="AC728" s="16">
        <f>IF($E$3="Grams",U728, IF($E$3="% Calories", V728, IF($E$3="% Weight",W728, "")))</f>
        <v>0</v>
      </c>
      <c r="AD728" s="29">
        <v>1</v>
      </c>
    </row>
    <row r="729" spans="1:30">
      <c r="A729" s="21" t="str">
        <f>IF(AND((AC729&lt;=$E$4),(AB729&lt;=$I$4),(AA729&lt;=$H$4),(Z729&lt;=$G$4),(Y729&lt;=$F$4),(X729&lt;=$D$4)),"Compliant","Non-Compliant")</f>
        <v>Compliant</v>
      </c>
      <c r="B729" s="41"/>
      <c r="C729" s="41"/>
      <c r="D729" s="42"/>
      <c r="E729" s="43"/>
      <c r="F729" s="22"/>
      <c r="G729" s="43"/>
      <c r="H729" s="43"/>
      <c r="I729" s="43"/>
      <c r="J729" s="43"/>
      <c r="K729" s="43"/>
      <c r="L729" s="43"/>
      <c r="M729" s="43"/>
      <c r="N729" s="23">
        <f>F729*G729</f>
        <v>0</v>
      </c>
      <c r="O729" s="23">
        <f>F729*H729</f>
        <v>0</v>
      </c>
      <c r="P729" s="24" t="e">
        <f>(I729*F729)/N729</f>
        <v>#DIV/0!</v>
      </c>
      <c r="Q729" s="25">
        <f>F729*J729</f>
        <v>0</v>
      </c>
      <c r="R729" s="26" t="e">
        <f>(Q729*9)/N729</f>
        <v>#DIV/0!</v>
      </c>
      <c r="S729" s="25">
        <f>F729*K729</f>
        <v>0</v>
      </c>
      <c r="T729" s="23">
        <f>L729*F729</f>
        <v>0</v>
      </c>
      <c r="U729" s="23">
        <f>M729*F729</f>
        <v>0</v>
      </c>
      <c r="V729" s="27" t="e">
        <f>(U729*4)/N729</f>
        <v>#DIV/0!</v>
      </c>
      <c r="W729" s="24" t="e">
        <f>U729/E729</f>
        <v>#DIV/0!</v>
      </c>
      <c r="X729" s="16">
        <f>IF($D$3="Calories",N729,"")</f>
        <v>0</v>
      </c>
      <c r="Y729" s="16">
        <f>IF($F$3="Grams",O729,IF($F$3="% Calories",P729,""))</f>
        <v>0</v>
      </c>
      <c r="Z729" s="16" t="str">
        <f>IF($G$3="Grams",K729,"")</f>
        <v/>
      </c>
      <c r="AA729" s="16">
        <f>IF($H$3="Grams",Q729,IF($H$3="% Calories",R729,""))</f>
        <v>0</v>
      </c>
      <c r="AB729" s="16" t="str">
        <f>IF($I$3="Milligrams",T729,"")</f>
        <v/>
      </c>
      <c r="AC729" s="16">
        <f>IF($E$3="Grams",U729, IF($E$3="% Calories", V729, IF($E$3="% Weight",W729, "")))</f>
        <v>0</v>
      </c>
      <c r="AD729" s="29">
        <v>1</v>
      </c>
    </row>
    <row r="730" spans="1:30">
      <c r="A730" s="30" t="str">
        <f>IF(AND((AC730&lt;=$E$4),(AB730&lt;=$I$4),(AA730&lt;=$H$4),(Z730&lt;=$G$4),(Y730&lt;=$F$4),(X730&lt;=$D$4)),"Compliant","Non-Compliant")</f>
        <v>Compliant</v>
      </c>
      <c r="B730" s="38"/>
      <c r="C730" s="38"/>
      <c r="D730" s="39"/>
      <c r="E730" s="40"/>
      <c r="F730" s="31"/>
      <c r="G730" s="40"/>
      <c r="H730" s="40"/>
      <c r="I730" s="40"/>
      <c r="J730" s="40"/>
      <c r="K730" s="40"/>
      <c r="L730" s="40"/>
      <c r="M730" s="40"/>
      <c r="N730" s="32">
        <f>F730*G730</f>
        <v>0</v>
      </c>
      <c r="O730" s="32">
        <f>F730*H730</f>
        <v>0</v>
      </c>
      <c r="P730" s="33" t="e">
        <f>(I730*F730)/N730</f>
        <v>#DIV/0!</v>
      </c>
      <c r="Q730" s="34">
        <f>F730*J730</f>
        <v>0</v>
      </c>
      <c r="R730" s="35" t="e">
        <f>(Q730*9)/N730</f>
        <v>#DIV/0!</v>
      </c>
      <c r="S730" s="34">
        <f>F730*K730</f>
        <v>0</v>
      </c>
      <c r="T730" s="32">
        <f>L730*F730</f>
        <v>0</v>
      </c>
      <c r="U730" s="32">
        <f>M730*F730</f>
        <v>0</v>
      </c>
      <c r="V730" s="36" t="e">
        <f>(U730*4)/N730</f>
        <v>#DIV/0!</v>
      </c>
      <c r="W730" s="33" t="e">
        <f>U730/E730</f>
        <v>#DIV/0!</v>
      </c>
      <c r="X730" s="16">
        <f>IF($D$3="Calories",N730,"")</f>
        <v>0</v>
      </c>
      <c r="Y730" s="16">
        <f>IF($F$3="Grams",O730,IF($F$3="% Calories",P730,""))</f>
        <v>0</v>
      </c>
      <c r="Z730" s="16" t="str">
        <f>IF($G$3="Grams",K730,"")</f>
        <v/>
      </c>
      <c r="AA730" s="16">
        <f>IF($H$3="Grams",Q730,IF($H$3="% Calories",R730,""))</f>
        <v>0</v>
      </c>
      <c r="AB730" s="16" t="str">
        <f>IF($I$3="Milligrams",T730,"")</f>
        <v/>
      </c>
      <c r="AC730" s="16">
        <f>IF($E$3="Grams",U730, IF($E$3="% Calories", V730, IF($E$3="% Weight",W730, "")))</f>
        <v>0</v>
      </c>
      <c r="AD730" s="29">
        <v>1</v>
      </c>
    </row>
    <row r="731" spans="1:30">
      <c r="A731" s="21" t="str">
        <f>IF(AND((AC731&lt;=$E$4),(AB731&lt;=$I$4),(AA731&lt;=$H$4),(Z731&lt;=$G$4),(Y731&lt;=$F$4),(X731&lt;=$D$4)),"Compliant","Non-Compliant")</f>
        <v>Compliant</v>
      </c>
      <c r="B731" s="41"/>
      <c r="C731" s="41"/>
      <c r="D731" s="42"/>
      <c r="E731" s="43"/>
      <c r="F731" s="22"/>
      <c r="G731" s="43"/>
      <c r="H731" s="43"/>
      <c r="I731" s="43"/>
      <c r="J731" s="43"/>
      <c r="K731" s="43"/>
      <c r="L731" s="43"/>
      <c r="M731" s="43"/>
      <c r="N731" s="23">
        <f>F731*G731</f>
        <v>0</v>
      </c>
      <c r="O731" s="23">
        <f>F731*H731</f>
        <v>0</v>
      </c>
      <c r="P731" s="24" t="e">
        <f>(I731*F731)/N731</f>
        <v>#DIV/0!</v>
      </c>
      <c r="Q731" s="25">
        <f>F731*J731</f>
        <v>0</v>
      </c>
      <c r="R731" s="26" t="e">
        <f>(Q731*9)/N731</f>
        <v>#DIV/0!</v>
      </c>
      <c r="S731" s="25">
        <f>F731*K731</f>
        <v>0</v>
      </c>
      <c r="T731" s="23">
        <f>L731*F731</f>
        <v>0</v>
      </c>
      <c r="U731" s="23">
        <f>M731*F731</f>
        <v>0</v>
      </c>
      <c r="V731" s="27" t="e">
        <f>(U731*4)/N731</f>
        <v>#DIV/0!</v>
      </c>
      <c r="W731" s="24" t="e">
        <f>U731/E731</f>
        <v>#DIV/0!</v>
      </c>
      <c r="X731" s="16">
        <f>IF($D$3="Calories",N731,"")</f>
        <v>0</v>
      </c>
      <c r="Y731" s="16">
        <f>IF($F$3="Grams",O731,IF($F$3="% Calories",P731,""))</f>
        <v>0</v>
      </c>
      <c r="Z731" s="16" t="str">
        <f>IF($G$3="Grams",K731,"")</f>
        <v/>
      </c>
      <c r="AA731" s="16">
        <f>IF($H$3="Grams",Q731,IF($H$3="% Calories",R731,""))</f>
        <v>0</v>
      </c>
      <c r="AB731" s="16" t="str">
        <f>IF($I$3="Milligrams",T731,"")</f>
        <v/>
      </c>
      <c r="AC731" s="16">
        <f>IF($E$3="Grams",U731, IF($E$3="% Calories", V731, IF($E$3="% Weight",W731, "")))</f>
        <v>0</v>
      </c>
      <c r="AD731" s="29">
        <v>1</v>
      </c>
    </row>
    <row r="732" spans="1:30">
      <c r="A732" s="30" t="str">
        <f>IF(AND((AC732&lt;=$E$4),(AB732&lt;=$I$4),(AA732&lt;=$H$4),(Z732&lt;=$G$4),(Y732&lt;=$F$4),(X732&lt;=$D$4)),"Compliant","Non-Compliant")</f>
        <v>Compliant</v>
      </c>
      <c r="B732" s="38"/>
      <c r="C732" s="38"/>
      <c r="D732" s="39"/>
      <c r="E732" s="40"/>
      <c r="F732" s="31"/>
      <c r="G732" s="40"/>
      <c r="H732" s="40"/>
      <c r="I732" s="40"/>
      <c r="J732" s="40"/>
      <c r="K732" s="40"/>
      <c r="L732" s="40"/>
      <c r="M732" s="40"/>
      <c r="N732" s="32">
        <f>F732*G732</f>
        <v>0</v>
      </c>
      <c r="O732" s="32">
        <f>F732*H732</f>
        <v>0</v>
      </c>
      <c r="P732" s="33" t="e">
        <f>(I732*F732)/N732</f>
        <v>#DIV/0!</v>
      </c>
      <c r="Q732" s="34">
        <f>F732*J732</f>
        <v>0</v>
      </c>
      <c r="R732" s="35" t="e">
        <f>(Q732*9)/N732</f>
        <v>#DIV/0!</v>
      </c>
      <c r="S732" s="34">
        <f>F732*K732</f>
        <v>0</v>
      </c>
      <c r="T732" s="32">
        <f>L732*F732</f>
        <v>0</v>
      </c>
      <c r="U732" s="32">
        <f>M732*F732</f>
        <v>0</v>
      </c>
      <c r="V732" s="36" t="e">
        <f>(U732*4)/N732</f>
        <v>#DIV/0!</v>
      </c>
      <c r="W732" s="33" t="e">
        <f>U732/E732</f>
        <v>#DIV/0!</v>
      </c>
      <c r="X732" s="16">
        <f>IF($D$3="Calories",N732,"")</f>
        <v>0</v>
      </c>
      <c r="Y732" s="16">
        <f>IF($F$3="Grams",O732,IF($F$3="% Calories",P732,""))</f>
        <v>0</v>
      </c>
      <c r="Z732" s="16" t="str">
        <f>IF($G$3="Grams",K732,"")</f>
        <v/>
      </c>
      <c r="AA732" s="16">
        <f>IF($H$3="Grams",Q732,IF($H$3="% Calories",R732,""))</f>
        <v>0</v>
      </c>
      <c r="AB732" s="16" t="str">
        <f>IF($I$3="Milligrams",T732,"")</f>
        <v/>
      </c>
      <c r="AC732" s="16">
        <f>IF($E$3="Grams",U732, IF($E$3="% Calories", V732, IF($E$3="% Weight",W732, "")))</f>
        <v>0</v>
      </c>
      <c r="AD732" s="29">
        <v>1</v>
      </c>
    </row>
    <row r="733" spans="1:30">
      <c r="A733" s="21" t="str">
        <f>IF(AND((AC733&lt;=$E$4),(AB733&lt;=$I$4),(AA733&lt;=$H$4),(Z733&lt;=$G$4),(Y733&lt;=$F$4),(X733&lt;=$D$4)),"Compliant","Non-Compliant")</f>
        <v>Compliant</v>
      </c>
      <c r="B733" s="41"/>
      <c r="C733" s="41"/>
      <c r="D733" s="42"/>
      <c r="E733" s="43"/>
      <c r="F733" s="22"/>
      <c r="G733" s="43"/>
      <c r="H733" s="43"/>
      <c r="I733" s="43"/>
      <c r="J733" s="43"/>
      <c r="K733" s="43"/>
      <c r="L733" s="43"/>
      <c r="M733" s="43"/>
      <c r="N733" s="23">
        <f>F733*G733</f>
        <v>0</v>
      </c>
      <c r="O733" s="23">
        <f>F733*H733</f>
        <v>0</v>
      </c>
      <c r="P733" s="24" t="e">
        <f>(I733*F733)/N733</f>
        <v>#DIV/0!</v>
      </c>
      <c r="Q733" s="25">
        <f>F733*J733</f>
        <v>0</v>
      </c>
      <c r="R733" s="26" t="e">
        <f>(Q733*9)/N733</f>
        <v>#DIV/0!</v>
      </c>
      <c r="S733" s="25">
        <f>F733*K733</f>
        <v>0</v>
      </c>
      <c r="T733" s="23">
        <f>L733*F733</f>
        <v>0</v>
      </c>
      <c r="U733" s="23">
        <f>M733*F733</f>
        <v>0</v>
      </c>
      <c r="V733" s="27" t="e">
        <f>(U733*4)/N733</f>
        <v>#DIV/0!</v>
      </c>
      <c r="W733" s="24" t="e">
        <f>U733/E733</f>
        <v>#DIV/0!</v>
      </c>
      <c r="X733" s="16">
        <f>IF($D$3="Calories",N733,"")</f>
        <v>0</v>
      </c>
      <c r="Y733" s="16">
        <f>IF($F$3="Grams",O733,IF($F$3="% Calories",P733,""))</f>
        <v>0</v>
      </c>
      <c r="Z733" s="16" t="str">
        <f>IF($G$3="Grams",K733,"")</f>
        <v/>
      </c>
      <c r="AA733" s="16">
        <f>IF($H$3="Grams",Q733,IF($H$3="% Calories",R733,""))</f>
        <v>0</v>
      </c>
      <c r="AB733" s="16" t="str">
        <f>IF($I$3="Milligrams",T733,"")</f>
        <v/>
      </c>
      <c r="AC733" s="16">
        <f>IF($E$3="Grams",U733, IF($E$3="% Calories", V733, IF($E$3="% Weight",W733, "")))</f>
        <v>0</v>
      </c>
      <c r="AD733" s="29">
        <v>1</v>
      </c>
    </row>
    <row r="734" spans="1:30">
      <c r="A734" s="30" t="str">
        <f>IF(AND((AC734&lt;=$E$4),(AB734&lt;=$I$4),(AA734&lt;=$H$4),(Z734&lt;=$G$4),(Y734&lt;=$F$4),(X734&lt;=$D$4)),"Compliant","Non-Compliant")</f>
        <v>Compliant</v>
      </c>
      <c r="B734" s="38"/>
      <c r="C734" s="38"/>
      <c r="D734" s="39"/>
      <c r="E734" s="40"/>
      <c r="F734" s="31"/>
      <c r="G734" s="40"/>
      <c r="H734" s="40"/>
      <c r="I734" s="40"/>
      <c r="J734" s="40"/>
      <c r="K734" s="40"/>
      <c r="L734" s="40"/>
      <c r="M734" s="40"/>
      <c r="N734" s="32">
        <f>F734*G734</f>
        <v>0</v>
      </c>
      <c r="O734" s="32">
        <f>F734*H734</f>
        <v>0</v>
      </c>
      <c r="P734" s="33" t="e">
        <f>(I734*F734)/N734</f>
        <v>#DIV/0!</v>
      </c>
      <c r="Q734" s="34">
        <f>F734*J734</f>
        <v>0</v>
      </c>
      <c r="R734" s="35" t="e">
        <f>(Q734*9)/N734</f>
        <v>#DIV/0!</v>
      </c>
      <c r="S734" s="34">
        <f>F734*K734</f>
        <v>0</v>
      </c>
      <c r="T734" s="32">
        <f>L734*F734</f>
        <v>0</v>
      </c>
      <c r="U734" s="32">
        <f>M734*F734</f>
        <v>0</v>
      </c>
      <c r="V734" s="36" t="e">
        <f>(U734*4)/N734</f>
        <v>#DIV/0!</v>
      </c>
      <c r="W734" s="33" t="e">
        <f>U734/E734</f>
        <v>#DIV/0!</v>
      </c>
      <c r="X734" s="16">
        <f>IF($D$3="Calories",N734,"")</f>
        <v>0</v>
      </c>
      <c r="Y734" s="16">
        <f>IF($F$3="Grams",O734,IF($F$3="% Calories",P734,""))</f>
        <v>0</v>
      </c>
      <c r="Z734" s="16" t="str">
        <f>IF($G$3="Grams",K734,"")</f>
        <v/>
      </c>
      <c r="AA734" s="16">
        <f>IF($H$3="Grams",Q734,IF($H$3="% Calories",R734,""))</f>
        <v>0</v>
      </c>
      <c r="AB734" s="16" t="str">
        <f>IF($I$3="Milligrams",T734,"")</f>
        <v/>
      </c>
      <c r="AC734" s="16">
        <f>IF($E$3="Grams",U734, IF($E$3="% Calories", V734, IF($E$3="% Weight",W734, "")))</f>
        <v>0</v>
      </c>
      <c r="AD734" s="29">
        <v>1</v>
      </c>
    </row>
    <row r="735" spans="1:30">
      <c r="A735" s="21" t="str">
        <f>IF(AND((AC735&lt;=$E$4),(AB735&lt;=$I$4),(AA735&lt;=$H$4),(Z735&lt;=$G$4),(Y735&lt;=$F$4),(X735&lt;=$D$4)),"Compliant","Non-Compliant")</f>
        <v>Compliant</v>
      </c>
      <c r="B735" s="41"/>
      <c r="C735" s="41"/>
      <c r="D735" s="42"/>
      <c r="E735" s="43"/>
      <c r="F735" s="22"/>
      <c r="G735" s="43"/>
      <c r="H735" s="43"/>
      <c r="I735" s="43"/>
      <c r="J735" s="43"/>
      <c r="K735" s="43"/>
      <c r="L735" s="43"/>
      <c r="M735" s="43"/>
      <c r="N735" s="23">
        <f>F735*G735</f>
        <v>0</v>
      </c>
      <c r="O735" s="23">
        <f>F735*H735</f>
        <v>0</v>
      </c>
      <c r="P735" s="24" t="e">
        <f>(I735*F735)/N735</f>
        <v>#DIV/0!</v>
      </c>
      <c r="Q735" s="25">
        <f>F735*J735</f>
        <v>0</v>
      </c>
      <c r="R735" s="26" t="e">
        <f>(Q735*9)/N735</f>
        <v>#DIV/0!</v>
      </c>
      <c r="S735" s="25">
        <f>F735*K735</f>
        <v>0</v>
      </c>
      <c r="T735" s="23">
        <f>L735*F735</f>
        <v>0</v>
      </c>
      <c r="U735" s="23">
        <f>M735*F735</f>
        <v>0</v>
      </c>
      <c r="V735" s="27" t="e">
        <f>(U735*4)/N735</f>
        <v>#DIV/0!</v>
      </c>
      <c r="W735" s="24" t="e">
        <f>U735/E735</f>
        <v>#DIV/0!</v>
      </c>
      <c r="X735" s="16">
        <f>IF($D$3="Calories",N735,"")</f>
        <v>0</v>
      </c>
      <c r="Y735" s="16">
        <f>IF($F$3="Grams",O735,IF($F$3="% Calories",P735,""))</f>
        <v>0</v>
      </c>
      <c r="Z735" s="16" t="str">
        <f>IF($G$3="Grams",K735,"")</f>
        <v/>
      </c>
      <c r="AA735" s="16">
        <f>IF($H$3="Grams",Q735,IF($H$3="% Calories",R735,""))</f>
        <v>0</v>
      </c>
      <c r="AB735" s="16" t="str">
        <f>IF($I$3="Milligrams",T735,"")</f>
        <v/>
      </c>
      <c r="AC735" s="16">
        <f>IF($E$3="Grams",U735, IF($E$3="% Calories", V735, IF($E$3="% Weight",W735, "")))</f>
        <v>0</v>
      </c>
      <c r="AD735" s="29">
        <v>1</v>
      </c>
    </row>
    <row r="736" spans="1:30">
      <c r="A736" s="30" t="str">
        <f>IF(AND((AC736&lt;=$E$4),(AB736&lt;=$I$4),(AA736&lt;=$H$4),(Z736&lt;=$G$4),(Y736&lt;=$F$4),(X736&lt;=$D$4)),"Compliant","Non-Compliant")</f>
        <v>Compliant</v>
      </c>
      <c r="B736" s="38"/>
      <c r="C736" s="38"/>
      <c r="D736" s="39"/>
      <c r="E736" s="40"/>
      <c r="F736" s="31"/>
      <c r="G736" s="40"/>
      <c r="H736" s="40"/>
      <c r="I736" s="40"/>
      <c r="J736" s="40"/>
      <c r="K736" s="40"/>
      <c r="L736" s="40"/>
      <c r="M736" s="40"/>
      <c r="N736" s="32">
        <f>F736*G736</f>
        <v>0</v>
      </c>
      <c r="O736" s="32">
        <f>F736*H736</f>
        <v>0</v>
      </c>
      <c r="P736" s="33" t="e">
        <f>(I736*F736)/N736</f>
        <v>#DIV/0!</v>
      </c>
      <c r="Q736" s="34">
        <f>F736*J736</f>
        <v>0</v>
      </c>
      <c r="R736" s="35" t="e">
        <f>(Q736*9)/N736</f>
        <v>#DIV/0!</v>
      </c>
      <c r="S736" s="34">
        <f>F736*K736</f>
        <v>0</v>
      </c>
      <c r="T736" s="32">
        <f>L736*F736</f>
        <v>0</v>
      </c>
      <c r="U736" s="32">
        <f>M736*F736</f>
        <v>0</v>
      </c>
      <c r="V736" s="36" t="e">
        <f>(U736*4)/N736</f>
        <v>#DIV/0!</v>
      </c>
      <c r="W736" s="33" t="e">
        <f>U736/E736</f>
        <v>#DIV/0!</v>
      </c>
      <c r="X736" s="16">
        <f>IF($D$3="Calories",N736,"")</f>
        <v>0</v>
      </c>
      <c r="Y736" s="16">
        <f>IF($F$3="Grams",O736,IF($F$3="% Calories",P736,""))</f>
        <v>0</v>
      </c>
      <c r="Z736" s="16" t="str">
        <f>IF($G$3="Grams",K736,"")</f>
        <v/>
      </c>
      <c r="AA736" s="16">
        <f>IF($H$3="Grams",Q736,IF($H$3="% Calories",R736,""))</f>
        <v>0</v>
      </c>
      <c r="AB736" s="16" t="str">
        <f>IF($I$3="Milligrams",T736,"")</f>
        <v/>
      </c>
      <c r="AC736" s="16">
        <f>IF($E$3="Grams",U736, IF($E$3="% Calories", V736, IF($E$3="% Weight",W736, "")))</f>
        <v>0</v>
      </c>
      <c r="AD736" s="29">
        <v>1</v>
      </c>
    </row>
    <row r="737" spans="1:30">
      <c r="A737" s="21" t="str">
        <f>IF(AND((AC737&lt;=$E$4),(AB737&lt;=$I$4),(AA737&lt;=$H$4),(Z737&lt;=$G$4),(Y737&lt;=$F$4),(X737&lt;=$D$4)),"Compliant","Non-Compliant")</f>
        <v>Compliant</v>
      </c>
      <c r="B737" s="41"/>
      <c r="C737" s="41"/>
      <c r="D737" s="42"/>
      <c r="E737" s="43"/>
      <c r="F737" s="22"/>
      <c r="G737" s="43"/>
      <c r="H737" s="43"/>
      <c r="I737" s="43"/>
      <c r="J737" s="43"/>
      <c r="K737" s="43"/>
      <c r="L737" s="43"/>
      <c r="M737" s="43"/>
      <c r="N737" s="23">
        <f>F737*G737</f>
        <v>0</v>
      </c>
      <c r="O737" s="23">
        <f>F737*H737</f>
        <v>0</v>
      </c>
      <c r="P737" s="24" t="e">
        <f>(I737*F737)/N737</f>
        <v>#DIV/0!</v>
      </c>
      <c r="Q737" s="25">
        <f>F737*J737</f>
        <v>0</v>
      </c>
      <c r="R737" s="26" t="e">
        <f>(Q737*9)/N737</f>
        <v>#DIV/0!</v>
      </c>
      <c r="S737" s="25">
        <f>F737*K737</f>
        <v>0</v>
      </c>
      <c r="T737" s="23">
        <f>L737*F737</f>
        <v>0</v>
      </c>
      <c r="U737" s="23">
        <f>M737*F737</f>
        <v>0</v>
      </c>
      <c r="V737" s="27" t="e">
        <f>(U737*4)/N737</f>
        <v>#DIV/0!</v>
      </c>
      <c r="W737" s="24" t="e">
        <f>U737/E737</f>
        <v>#DIV/0!</v>
      </c>
      <c r="X737" s="16">
        <f>IF($D$3="Calories",N737,"")</f>
        <v>0</v>
      </c>
      <c r="Y737" s="16">
        <f>IF($F$3="Grams",O737,IF($F$3="% Calories",P737,""))</f>
        <v>0</v>
      </c>
      <c r="Z737" s="16" t="str">
        <f>IF($G$3="Grams",K737,"")</f>
        <v/>
      </c>
      <c r="AA737" s="16">
        <f>IF($H$3="Grams",Q737,IF($H$3="% Calories",R737,""))</f>
        <v>0</v>
      </c>
      <c r="AB737" s="16" t="str">
        <f>IF($I$3="Milligrams",T737,"")</f>
        <v/>
      </c>
      <c r="AC737" s="16">
        <f>IF($E$3="Grams",U737, IF($E$3="% Calories", V737, IF($E$3="% Weight",W737, "")))</f>
        <v>0</v>
      </c>
      <c r="AD737" s="29">
        <v>1</v>
      </c>
    </row>
    <row r="738" spans="1:30">
      <c r="A738" s="30" t="str">
        <f>IF(AND((AC738&lt;=$E$4),(AB738&lt;=$I$4),(AA738&lt;=$H$4),(Z738&lt;=$G$4),(Y738&lt;=$F$4),(X738&lt;=$D$4)),"Compliant","Non-Compliant")</f>
        <v>Compliant</v>
      </c>
      <c r="B738" s="38"/>
      <c r="C738" s="38"/>
      <c r="D738" s="39"/>
      <c r="E738" s="40"/>
      <c r="F738" s="31"/>
      <c r="G738" s="40"/>
      <c r="H738" s="40"/>
      <c r="I738" s="40"/>
      <c r="J738" s="40"/>
      <c r="K738" s="40"/>
      <c r="L738" s="40"/>
      <c r="M738" s="40"/>
      <c r="N738" s="32">
        <f>F738*G738</f>
        <v>0</v>
      </c>
      <c r="O738" s="32">
        <f>F738*H738</f>
        <v>0</v>
      </c>
      <c r="P738" s="33" t="e">
        <f>(I738*F738)/N738</f>
        <v>#DIV/0!</v>
      </c>
      <c r="Q738" s="34">
        <f>F738*J738</f>
        <v>0</v>
      </c>
      <c r="R738" s="35" t="e">
        <f>(Q738*9)/N738</f>
        <v>#DIV/0!</v>
      </c>
      <c r="S738" s="34">
        <f>F738*K738</f>
        <v>0</v>
      </c>
      <c r="T738" s="32">
        <f>L738*F738</f>
        <v>0</v>
      </c>
      <c r="U738" s="32">
        <f>M738*F738</f>
        <v>0</v>
      </c>
      <c r="V738" s="36" t="e">
        <f>(U738*4)/N738</f>
        <v>#DIV/0!</v>
      </c>
      <c r="W738" s="33" t="e">
        <f>U738/E738</f>
        <v>#DIV/0!</v>
      </c>
      <c r="X738" s="16">
        <f>IF($D$3="Calories",N738,"")</f>
        <v>0</v>
      </c>
      <c r="Y738" s="16">
        <f>IF($F$3="Grams",O738,IF($F$3="% Calories",P738,""))</f>
        <v>0</v>
      </c>
      <c r="Z738" s="16" t="str">
        <f>IF($G$3="Grams",K738,"")</f>
        <v/>
      </c>
      <c r="AA738" s="16">
        <f>IF($H$3="Grams",Q738,IF($H$3="% Calories",R738,""))</f>
        <v>0</v>
      </c>
      <c r="AB738" s="16" t="str">
        <f>IF($I$3="Milligrams",T738,"")</f>
        <v/>
      </c>
      <c r="AC738" s="16">
        <f>IF($E$3="Grams",U738, IF($E$3="% Calories", V738, IF($E$3="% Weight",W738, "")))</f>
        <v>0</v>
      </c>
      <c r="AD738" s="29">
        <v>1</v>
      </c>
    </row>
    <row r="739" spans="1:30">
      <c r="A739" s="21" t="str">
        <f>IF(AND((AC739&lt;=$E$4),(AB739&lt;=$I$4),(AA739&lt;=$H$4),(Z739&lt;=$G$4),(Y739&lt;=$F$4),(X739&lt;=$D$4)),"Compliant","Non-Compliant")</f>
        <v>Compliant</v>
      </c>
      <c r="B739" s="41"/>
      <c r="C739" s="41"/>
      <c r="D739" s="42"/>
      <c r="E739" s="43"/>
      <c r="F739" s="22"/>
      <c r="G739" s="43"/>
      <c r="H739" s="43"/>
      <c r="I739" s="43"/>
      <c r="J739" s="43"/>
      <c r="K739" s="43"/>
      <c r="L739" s="43"/>
      <c r="M739" s="43"/>
      <c r="N739" s="23">
        <f>F739*G739</f>
        <v>0</v>
      </c>
      <c r="O739" s="23">
        <f>F739*H739</f>
        <v>0</v>
      </c>
      <c r="P739" s="24" t="e">
        <f>(I739*F739)/N739</f>
        <v>#DIV/0!</v>
      </c>
      <c r="Q739" s="25">
        <f>F739*J739</f>
        <v>0</v>
      </c>
      <c r="R739" s="26" t="e">
        <f>(Q739*9)/N739</f>
        <v>#DIV/0!</v>
      </c>
      <c r="S739" s="25">
        <f>F739*K739</f>
        <v>0</v>
      </c>
      <c r="T739" s="23">
        <f>L739*F739</f>
        <v>0</v>
      </c>
      <c r="U739" s="23">
        <f>M739*F739</f>
        <v>0</v>
      </c>
      <c r="V739" s="27" t="e">
        <f>(U739*4)/N739</f>
        <v>#DIV/0!</v>
      </c>
      <c r="W739" s="24" t="e">
        <f>U739/E739</f>
        <v>#DIV/0!</v>
      </c>
      <c r="X739" s="16">
        <f>IF($D$3="Calories",N739,"")</f>
        <v>0</v>
      </c>
      <c r="Y739" s="16">
        <f>IF($F$3="Grams",O739,IF($F$3="% Calories",P739,""))</f>
        <v>0</v>
      </c>
      <c r="Z739" s="16" t="str">
        <f>IF($G$3="Grams",K739,"")</f>
        <v/>
      </c>
      <c r="AA739" s="16">
        <f>IF($H$3="Grams",Q739,IF($H$3="% Calories",R739,""))</f>
        <v>0</v>
      </c>
      <c r="AB739" s="16" t="str">
        <f>IF($I$3="Milligrams",T739,"")</f>
        <v/>
      </c>
      <c r="AC739" s="16">
        <f>IF($E$3="Grams",U739, IF($E$3="% Calories", V739, IF($E$3="% Weight",W739, "")))</f>
        <v>0</v>
      </c>
      <c r="AD739" s="29">
        <v>1</v>
      </c>
    </row>
    <row r="740" spans="1:30">
      <c r="A740" s="30" t="str">
        <f>IF(AND((AC740&lt;=$E$4),(AB740&lt;=$I$4),(AA740&lt;=$H$4),(Z740&lt;=$G$4),(Y740&lt;=$F$4),(X740&lt;=$D$4)),"Compliant","Non-Compliant")</f>
        <v>Compliant</v>
      </c>
      <c r="B740" s="38"/>
      <c r="C740" s="38"/>
      <c r="D740" s="39"/>
      <c r="E740" s="40"/>
      <c r="F740" s="31"/>
      <c r="G740" s="40"/>
      <c r="H740" s="40"/>
      <c r="I740" s="40"/>
      <c r="J740" s="40"/>
      <c r="K740" s="40"/>
      <c r="L740" s="40"/>
      <c r="M740" s="40"/>
      <c r="N740" s="32">
        <f>F740*G740</f>
        <v>0</v>
      </c>
      <c r="O740" s="32">
        <f>F740*H740</f>
        <v>0</v>
      </c>
      <c r="P740" s="33" t="e">
        <f>(I740*F740)/N740</f>
        <v>#DIV/0!</v>
      </c>
      <c r="Q740" s="34">
        <f>F740*J740</f>
        <v>0</v>
      </c>
      <c r="R740" s="35" t="e">
        <f>(Q740*9)/N740</f>
        <v>#DIV/0!</v>
      </c>
      <c r="S740" s="34">
        <f>F740*K740</f>
        <v>0</v>
      </c>
      <c r="T740" s="32">
        <f>L740*F740</f>
        <v>0</v>
      </c>
      <c r="U740" s="32">
        <f>M740*F740</f>
        <v>0</v>
      </c>
      <c r="V740" s="36" t="e">
        <f>(U740*4)/N740</f>
        <v>#DIV/0!</v>
      </c>
      <c r="W740" s="33" t="e">
        <f>U740/E740</f>
        <v>#DIV/0!</v>
      </c>
      <c r="X740" s="16">
        <f>IF($D$3="Calories",N740,"")</f>
        <v>0</v>
      </c>
      <c r="Y740" s="16">
        <f>IF($F$3="Grams",O740,IF($F$3="% Calories",P740,""))</f>
        <v>0</v>
      </c>
      <c r="Z740" s="16" t="str">
        <f>IF($G$3="Grams",K740,"")</f>
        <v/>
      </c>
      <c r="AA740" s="16">
        <f>IF($H$3="Grams",Q740,IF($H$3="% Calories",R740,""))</f>
        <v>0</v>
      </c>
      <c r="AB740" s="16" t="str">
        <f>IF($I$3="Milligrams",T740,"")</f>
        <v/>
      </c>
      <c r="AC740" s="16">
        <f>IF($E$3="Grams",U740, IF($E$3="% Calories", V740, IF($E$3="% Weight",W740, "")))</f>
        <v>0</v>
      </c>
      <c r="AD740" s="29">
        <v>1</v>
      </c>
    </row>
    <row r="741" spans="1:30">
      <c r="A741" s="21" t="str">
        <f>IF(AND((AC741&lt;=$E$4),(AB741&lt;=$I$4),(AA741&lt;=$H$4),(Z741&lt;=$G$4),(Y741&lt;=$F$4),(X741&lt;=$D$4)),"Compliant","Non-Compliant")</f>
        <v>Compliant</v>
      </c>
      <c r="B741" s="41"/>
      <c r="C741" s="41"/>
      <c r="D741" s="42"/>
      <c r="E741" s="43"/>
      <c r="F741" s="22"/>
      <c r="G741" s="43"/>
      <c r="H741" s="43"/>
      <c r="I741" s="43"/>
      <c r="J741" s="43"/>
      <c r="K741" s="43"/>
      <c r="L741" s="43"/>
      <c r="M741" s="43"/>
      <c r="N741" s="23">
        <f>F741*G741</f>
        <v>0</v>
      </c>
      <c r="O741" s="23">
        <f>F741*H741</f>
        <v>0</v>
      </c>
      <c r="P741" s="24" t="e">
        <f>(I741*F741)/N741</f>
        <v>#DIV/0!</v>
      </c>
      <c r="Q741" s="25">
        <f>F741*J741</f>
        <v>0</v>
      </c>
      <c r="R741" s="26" t="e">
        <f>(Q741*9)/N741</f>
        <v>#DIV/0!</v>
      </c>
      <c r="S741" s="25">
        <f>F741*K741</f>
        <v>0</v>
      </c>
      <c r="T741" s="23">
        <f>L741*F741</f>
        <v>0</v>
      </c>
      <c r="U741" s="23">
        <f>M741*F741</f>
        <v>0</v>
      </c>
      <c r="V741" s="27" t="e">
        <f>(U741*4)/N741</f>
        <v>#DIV/0!</v>
      </c>
      <c r="W741" s="24" t="e">
        <f>U741/E741</f>
        <v>#DIV/0!</v>
      </c>
      <c r="X741" s="16">
        <f>IF($D$3="Calories",N741,"")</f>
        <v>0</v>
      </c>
      <c r="Y741" s="16">
        <f>IF($F$3="Grams",O741,IF($F$3="% Calories",P741,""))</f>
        <v>0</v>
      </c>
      <c r="Z741" s="16" t="str">
        <f>IF($G$3="Grams",K741,"")</f>
        <v/>
      </c>
      <c r="AA741" s="16">
        <f>IF($H$3="Grams",Q741,IF($H$3="% Calories",R741,""))</f>
        <v>0</v>
      </c>
      <c r="AB741" s="16" t="str">
        <f>IF($I$3="Milligrams",T741,"")</f>
        <v/>
      </c>
      <c r="AC741" s="16">
        <f>IF($E$3="Grams",U741, IF($E$3="% Calories", V741, IF($E$3="% Weight",W741, "")))</f>
        <v>0</v>
      </c>
      <c r="AD741" s="29">
        <v>1</v>
      </c>
    </row>
    <row r="742" spans="1:30">
      <c r="A742" s="30" t="str">
        <f>IF(AND((AC742&lt;=$E$4),(AB742&lt;=$I$4),(AA742&lt;=$H$4),(Z742&lt;=$G$4),(Y742&lt;=$F$4),(X742&lt;=$D$4)),"Compliant","Non-Compliant")</f>
        <v>Compliant</v>
      </c>
      <c r="B742" s="38"/>
      <c r="C742" s="38"/>
      <c r="D742" s="39"/>
      <c r="E742" s="40"/>
      <c r="F742" s="31"/>
      <c r="G742" s="40"/>
      <c r="H742" s="40"/>
      <c r="I742" s="40"/>
      <c r="J742" s="40"/>
      <c r="K742" s="40"/>
      <c r="L742" s="40"/>
      <c r="M742" s="40"/>
      <c r="N742" s="32">
        <f>F742*G742</f>
        <v>0</v>
      </c>
      <c r="O742" s="32">
        <f>F742*H742</f>
        <v>0</v>
      </c>
      <c r="P742" s="33" t="e">
        <f>(I742*F742)/N742</f>
        <v>#DIV/0!</v>
      </c>
      <c r="Q742" s="34">
        <f>F742*J742</f>
        <v>0</v>
      </c>
      <c r="R742" s="35" t="e">
        <f>(Q742*9)/N742</f>
        <v>#DIV/0!</v>
      </c>
      <c r="S742" s="34">
        <f>F742*K742</f>
        <v>0</v>
      </c>
      <c r="T742" s="32">
        <f>L742*F742</f>
        <v>0</v>
      </c>
      <c r="U742" s="32">
        <f>M742*F742</f>
        <v>0</v>
      </c>
      <c r="V742" s="36" t="e">
        <f>(U742*4)/N742</f>
        <v>#DIV/0!</v>
      </c>
      <c r="W742" s="33" t="e">
        <f>U742/E742</f>
        <v>#DIV/0!</v>
      </c>
      <c r="X742" s="16">
        <f>IF($D$3="Calories",N742,"")</f>
        <v>0</v>
      </c>
      <c r="Y742" s="16">
        <f>IF($F$3="Grams",O742,IF($F$3="% Calories",P742,""))</f>
        <v>0</v>
      </c>
      <c r="Z742" s="16" t="str">
        <f>IF($G$3="Grams",K742,"")</f>
        <v/>
      </c>
      <c r="AA742" s="16">
        <f>IF($H$3="Grams",Q742,IF($H$3="% Calories",R742,""))</f>
        <v>0</v>
      </c>
      <c r="AB742" s="16" t="str">
        <f>IF($I$3="Milligrams",T742,"")</f>
        <v/>
      </c>
      <c r="AC742" s="16">
        <f>IF($E$3="Grams",U742, IF($E$3="% Calories", V742, IF($E$3="% Weight",W742, "")))</f>
        <v>0</v>
      </c>
      <c r="AD742" s="29">
        <v>1</v>
      </c>
    </row>
    <row r="743" spans="1:30">
      <c r="A743" s="21" t="str">
        <f>IF(AND((AC743&lt;=$E$4),(AB743&lt;=$I$4),(AA743&lt;=$H$4),(Z743&lt;=$G$4),(Y743&lt;=$F$4),(X743&lt;=$D$4)),"Compliant","Non-Compliant")</f>
        <v>Compliant</v>
      </c>
      <c r="B743" s="41"/>
      <c r="C743" s="41"/>
      <c r="D743" s="42"/>
      <c r="E743" s="43"/>
      <c r="F743" s="22"/>
      <c r="G743" s="43"/>
      <c r="H743" s="43"/>
      <c r="I743" s="43"/>
      <c r="J743" s="43"/>
      <c r="K743" s="43"/>
      <c r="L743" s="43"/>
      <c r="M743" s="43"/>
      <c r="N743" s="23">
        <f>F743*G743</f>
        <v>0</v>
      </c>
      <c r="O743" s="23">
        <f>F743*H743</f>
        <v>0</v>
      </c>
      <c r="P743" s="24" t="e">
        <f>(I743*F743)/N743</f>
        <v>#DIV/0!</v>
      </c>
      <c r="Q743" s="25">
        <f>F743*J743</f>
        <v>0</v>
      </c>
      <c r="R743" s="26" t="e">
        <f>(Q743*9)/N743</f>
        <v>#DIV/0!</v>
      </c>
      <c r="S743" s="25">
        <f>F743*K743</f>
        <v>0</v>
      </c>
      <c r="T743" s="23">
        <f>L743*F743</f>
        <v>0</v>
      </c>
      <c r="U743" s="23">
        <f>M743*F743</f>
        <v>0</v>
      </c>
      <c r="V743" s="27" t="e">
        <f>(U743*4)/N743</f>
        <v>#DIV/0!</v>
      </c>
      <c r="W743" s="24" t="e">
        <f>U743/E743</f>
        <v>#DIV/0!</v>
      </c>
      <c r="X743" s="16">
        <f>IF($D$3="Calories",N743,"")</f>
        <v>0</v>
      </c>
      <c r="Y743" s="16">
        <f>IF($F$3="Grams",O743,IF($F$3="% Calories",P743,""))</f>
        <v>0</v>
      </c>
      <c r="Z743" s="16" t="str">
        <f>IF($G$3="Grams",K743,"")</f>
        <v/>
      </c>
      <c r="AA743" s="16">
        <f>IF($H$3="Grams",Q743,IF($H$3="% Calories",R743,""))</f>
        <v>0</v>
      </c>
      <c r="AB743" s="16" t="str">
        <f>IF($I$3="Milligrams",T743,"")</f>
        <v/>
      </c>
      <c r="AC743" s="16">
        <f>IF($E$3="Grams",U743, IF($E$3="% Calories", V743, IF($E$3="% Weight",W743, "")))</f>
        <v>0</v>
      </c>
      <c r="AD743" s="29">
        <v>1</v>
      </c>
    </row>
    <row r="744" spans="1:30">
      <c r="A744" s="30" t="str">
        <f>IF(AND((AC744&lt;=$E$4),(AB744&lt;=$I$4),(AA744&lt;=$H$4),(Z744&lt;=$G$4),(Y744&lt;=$F$4),(X744&lt;=$D$4)),"Compliant","Non-Compliant")</f>
        <v>Compliant</v>
      </c>
      <c r="B744" s="38"/>
      <c r="C744" s="38"/>
      <c r="D744" s="39"/>
      <c r="E744" s="40"/>
      <c r="F744" s="31"/>
      <c r="G744" s="40"/>
      <c r="H744" s="40"/>
      <c r="I744" s="40"/>
      <c r="J744" s="40"/>
      <c r="K744" s="40"/>
      <c r="L744" s="40"/>
      <c r="M744" s="40"/>
      <c r="N744" s="32">
        <f>F744*G744</f>
        <v>0</v>
      </c>
      <c r="O744" s="32">
        <f>F744*H744</f>
        <v>0</v>
      </c>
      <c r="P744" s="33" t="e">
        <f>(I744*F744)/N744</f>
        <v>#DIV/0!</v>
      </c>
      <c r="Q744" s="34">
        <f>F744*J744</f>
        <v>0</v>
      </c>
      <c r="R744" s="35" t="e">
        <f>(Q744*9)/N744</f>
        <v>#DIV/0!</v>
      </c>
      <c r="S744" s="34">
        <f>F744*K744</f>
        <v>0</v>
      </c>
      <c r="T744" s="32">
        <f>L744*F744</f>
        <v>0</v>
      </c>
      <c r="U744" s="32">
        <f>M744*F744</f>
        <v>0</v>
      </c>
      <c r="V744" s="36" t="e">
        <f>(U744*4)/N744</f>
        <v>#DIV/0!</v>
      </c>
      <c r="W744" s="33" t="e">
        <f>U744/E744</f>
        <v>#DIV/0!</v>
      </c>
      <c r="X744" s="16">
        <f>IF($D$3="Calories",N744,"")</f>
        <v>0</v>
      </c>
      <c r="Y744" s="16">
        <f>IF($F$3="Grams",O744,IF($F$3="% Calories",P744,""))</f>
        <v>0</v>
      </c>
      <c r="Z744" s="16" t="str">
        <f>IF($G$3="Grams",K744,"")</f>
        <v/>
      </c>
      <c r="AA744" s="16">
        <f>IF($H$3="Grams",Q744,IF($H$3="% Calories",R744,""))</f>
        <v>0</v>
      </c>
      <c r="AB744" s="16" t="str">
        <f>IF($I$3="Milligrams",T744,"")</f>
        <v/>
      </c>
      <c r="AC744" s="16">
        <f>IF($E$3="Grams",U744, IF($E$3="% Calories", V744, IF($E$3="% Weight",W744, "")))</f>
        <v>0</v>
      </c>
      <c r="AD744" s="29">
        <v>1</v>
      </c>
    </row>
    <row r="745" spans="1:30">
      <c r="A745" s="21" t="str">
        <f>IF(AND((AC745&lt;=$E$4),(AB745&lt;=$I$4),(AA745&lt;=$H$4),(Z745&lt;=$G$4),(Y745&lt;=$F$4),(X745&lt;=$D$4)),"Compliant","Non-Compliant")</f>
        <v>Compliant</v>
      </c>
      <c r="B745" s="41"/>
      <c r="C745" s="41"/>
      <c r="D745" s="42"/>
      <c r="E745" s="43"/>
      <c r="F745" s="22"/>
      <c r="G745" s="43"/>
      <c r="H745" s="43"/>
      <c r="I745" s="43"/>
      <c r="J745" s="43"/>
      <c r="K745" s="43"/>
      <c r="L745" s="43"/>
      <c r="M745" s="43"/>
      <c r="N745" s="23">
        <f>F745*G745</f>
        <v>0</v>
      </c>
      <c r="O745" s="23">
        <f>F745*H745</f>
        <v>0</v>
      </c>
      <c r="P745" s="24" t="e">
        <f>(I745*F745)/N745</f>
        <v>#DIV/0!</v>
      </c>
      <c r="Q745" s="25">
        <f>F745*J745</f>
        <v>0</v>
      </c>
      <c r="R745" s="26" t="e">
        <f>(Q745*9)/N745</f>
        <v>#DIV/0!</v>
      </c>
      <c r="S745" s="25">
        <f>F745*K745</f>
        <v>0</v>
      </c>
      <c r="T745" s="23">
        <f>L745*F745</f>
        <v>0</v>
      </c>
      <c r="U745" s="23">
        <f>M745*F745</f>
        <v>0</v>
      </c>
      <c r="V745" s="27" t="e">
        <f>(U745*4)/N745</f>
        <v>#DIV/0!</v>
      </c>
      <c r="W745" s="24" t="e">
        <f>U745/E745</f>
        <v>#DIV/0!</v>
      </c>
      <c r="X745" s="16">
        <f>IF($D$3="Calories",N745,"")</f>
        <v>0</v>
      </c>
      <c r="Y745" s="16">
        <f>IF($F$3="Grams",O745,IF($F$3="% Calories",P745,""))</f>
        <v>0</v>
      </c>
      <c r="Z745" s="16" t="str">
        <f>IF($G$3="Grams",K745,"")</f>
        <v/>
      </c>
      <c r="AA745" s="16">
        <f>IF($H$3="Grams",Q745,IF($H$3="% Calories",R745,""))</f>
        <v>0</v>
      </c>
      <c r="AB745" s="16" t="str">
        <f>IF($I$3="Milligrams",T745,"")</f>
        <v/>
      </c>
      <c r="AC745" s="16">
        <f>IF($E$3="Grams",U745, IF($E$3="% Calories", V745, IF($E$3="% Weight",W745, "")))</f>
        <v>0</v>
      </c>
      <c r="AD745" s="29">
        <v>1</v>
      </c>
    </row>
    <row r="746" spans="1:30">
      <c r="A746" s="30" t="str">
        <f>IF(AND((AC746&lt;=$E$4),(AB746&lt;=$I$4),(AA746&lt;=$H$4),(Z746&lt;=$G$4),(Y746&lt;=$F$4),(X746&lt;=$D$4)),"Compliant","Non-Compliant")</f>
        <v>Compliant</v>
      </c>
      <c r="B746" s="38"/>
      <c r="C746" s="38"/>
      <c r="D746" s="39"/>
      <c r="E746" s="40"/>
      <c r="F746" s="31"/>
      <c r="G746" s="40"/>
      <c r="H746" s="40"/>
      <c r="I746" s="40"/>
      <c r="J746" s="40"/>
      <c r="K746" s="40"/>
      <c r="L746" s="40"/>
      <c r="M746" s="40"/>
      <c r="N746" s="32">
        <f>F746*G746</f>
        <v>0</v>
      </c>
      <c r="O746" s="32">
        <f>F746*H746</f>
        <v>0</v>
      </c>
      <c r="P746" s="33" t="e">
        <f>(I746*F746)/N746</f>
        <v>#DIV/0!</v>
      </c>
      <c r="Q746" s="34">
        <f>F746*J746</f>
        <v>0</v>
      </c>
      <c r="R746" s="35" t="e">
        <f>(Q746*9)/N746</f>
        <v>#DIV/0!</v>
      </c>
      <c r="S746" s="34">
        <f>F746*K746</f>
        <v>0</v>
      </c>
      <c r="T746" s="32">
        <f>L746*F746</f>
        <v>0</v>
      </c>
      <c r="U746" s="32">
        <f>M746*F746</f>
        <v>0</v>
      </c>
      <c r="V746" s="36" t="e">
        <f>(U746*4)/N746</f>
        <v>#DIV/0!</v>
      </c>
      <c r="W746" s="33" t="e">
        <f>U746/E746</f>
        <v>#DIV/0!</v>
      </c>
      <c r="X746" s="16">
        <f>IF($D$3="Calories",N746,"")</f>
        <v>0</v>
      </c>
      <c r="Y746" s="16">
        <f>IF($F$3="Grams",O746,IF($F$3="% Calories",P746,""))</f>
        <v>0</v>
      </c>
      <c r="Z746" s="16" t="str">
        <f>IF($G$3="Grams",K746,"")</f>
        <v/>
      </c>
      <c r="AA746" s="16">
        <f>IF($H$3="Grams",Q746,IF($H$3="% Calories",R746,""))</f>
        <v>0</v>
      </c>
      <c r="AB746" s="16" t="str">
        <f>IF($I$3="Milligrams",T746,"")</f>
        <v/>
      </c>
      <c r="AC746" s="16">
        <f>IF($E$3="Grams",U746, IF($E$3="% Calories", V746, IF($E$3="% Weight",W746, "")))</f>
        <v>0</v>
      </c>
      <c r="AD746" s="29">
        <v>1</v>
      </c>
    </row>
    <row r="747" spans="1:30">
      <c r="A747" s="21" t="str">
        <f>IF(AND((AC747&lt;=$E$4),(AB747&lt;=$I$4),(AA747&lt;=$H$4),(Z747&lt;=$G$4),(Y747&lt;=$F$4),(X747&lt;=$D$4)),"Compliant","Non-Compliant")</f>
        <v>Compliant</v>
      </c>
      <c r="B747" s="41"/>
      <c r="C747" s="41"/>
      <c r="D747" s="42"/>
      <c r="E747" s="43"/>
      <c r="F747" s="22"/>
      <c r="G747" s="43"/>
      <c r="H747" s="43"/>
      <c r="I747" s="43"/>
      <c r="J747" s="43"/>
      <c r="K747" s="43"/>
      <c r="L747" s="43"/>
      <c r="M747" s="43"/>
      <c r="N747" s="23">
        <f>F747*G747</f>
        <v>0</v>
      </c>
      <c r="O747" s="23">
        <f>F747*H747</f>
        <v>0</v>
      </c>
      <c r="P747" s="24" t="e">
        <f>(I747*F747)/N747</f>
        <v>#DIV/0!</v>
      </c>
      <c r="Q747" s="25">
        <f>F747*J747</f>
        <v>0</v>
      </c>
      <c r="R747" s="26" t="e">
        <f>(Q747*9)/N747</f>
        <v>#DIV/0!</v>
      </c>
      <c r="S747" s="25">
        <f>F747*K747</f>
        <v>0</v>
      </c>
      <c r="T747" s="23">
        <f>L747*F747</f>
        <v>0</v>
      </c>
      <c r="U747" s="23">
        <f>M747*F747</f>
        <v>0</v>
      </c>
      <c r="V747" s="27" t="e">
        <f>(U747*4)/N747</f>
        <v>#DIV/0!</v>
      </c>
      <c r="W747" s="24" t="e">
        <f>U747/E747</f>
        <v>#DIV/0!</v>
      </c>
      <c r="X747" s="16">
        <f>IF($D$3="Calories",N747,"")</f>
        <v>0</v>
      </c>
      <c r="Y747" s="16">
        <f>IF($F$3="Grams",O747,IF($F$3="% Calories",P747,""))</f>
        <v>0</v>
      </c>
      <c r="Z747" s="16" t="str">
        <f>IF($G$3="Grams",K747,"")</f>
        <v/>
      </c>
      <c r="AA747" s="16">
        <f>IF($H$3="Grams",Q747,IF($H$3="% Calories",R747,""))</f>
        <v>0</v>
      </c>
      <c r="AB747" s="16" t="str">
        <f>IF($I$3="Milligrams",T747,"")</f>
        <v/>
      </c>
      <c r="AC747" s="16">
        <f>IF($E$3="Grams",U747, IF($E$3="% Calories", V747, IF($E$3="% Weight",W747, "")))</f>
        <v>0</v>
      </c>
      <c r="AD747" s="29">
        <v>1</v>
      </c>
    </row>
    <row r="748" spans="1:30">
      <c r="A748" s="30" t="str">
        <f>IF(AND((AC748&lt;=$E$4),(AB748&lt;=$I$4),(AA748&lt;=$H$4),(Z748&lt;=$G$4),(Y748&lt;=$F$4),(X748&lt;=$D$4)),"Compliant","Non-Compliant")</f>
        <v>Compliant</v>
      </c>
      <c r="B748" s="38"/>
      <c r="C748" s="38"/>
      <c r="D748" s="39"/>
      <c r="E748" s="40"/>
      <c r="F748" s="31"/>
      <c r="G748" s="40"/>
      <c r="H748" s="40"/>
      <c r="I748" s="40"/>
      <c r="J748" s="40"/>
      <c r="K748" s="40"/>
      <c r="L748" s="40"/>
      <c r="M748" s="40"/>
      <c r="N748" s="32">
        <f>F748*G748</f>
        <v>0</v>
      </c>
      <c r="O748" s="32">
        <f>F748*H748</f>
        <v>0</v>
      </c>
      <c r="P748" s="33" t="e">
        <f>(I748*F748)/N748</f>
        <v>#DIV/0!</v>
      </c>
      <c r="Q748" s="34">
        <f>F748*J748</f>
        <v>0</v>
      </c>
      <c r="R748" s="35" t="e">
        <f>(Q748*9)/N748</f>
        <v>#DIV/0!</v>
      </c>
      <c r="S748" s="34">
        <f>F748*K748</f>
        <v>0</v>
      </c>
      <c r="T748" s="32">
        <f>L748*F748</f>
        <v>0</v>
      </c>
      <c r="U748" s="32">
        <f>M748*F748</f>
        <v>0</v>
      </c>
      <c r="V748" s="36" t="e">
        <f>(U748*4)/N748</f>
        <v>#DIV/0!</v>
      </c>
      <c r="W748" s="33" t="e">
        <f>U748/E748</f>
        <v>#DIV/0!</v>
      </c>
      <c r="X748" s="16">
        <f>IF($D$3="Calories",N748,"")</f>
        <v>0</v>
      </c>
      <c r="Y748" s="16">
        <f>IF($F$3="Grams",O748,IF($F$3="% Calories",P748,""))</f>
        <v>0</v>
      </c>
      <c r="Z748" s="16" t="str">
        <f>IF($G$3="Grams",K748,"")</f>
        <v/>
      </c>
      <c r="AA748" s="16">
        <f>IF($H$3="Grams",Q748,IF($H$3="% Calories",R748,""))</f>
        <v>0</v>
      </c>
      <c r="AB748" s="16" t="str">
        <f>IF($I$3="Milligrams",T748,"")</f>
        <v/>
      </c>
      <c r="AC748" s="16">
        <f>IF($E$3="Grams",U748, IF($E$3="% Calories", V748, IF($E$3="% Weight",W748, "")))</f>
        <v>0</v>
      </c>
      <c r="AD748" s="29">
        <v>1</v>
      </c>
    </row>
    <row r="749" spans="1:30">
      <c r="A749" s="21" t="str">
        <f>IF(AND((AC749&lt;=$E$4),(AB749&lt;=$I$4),(AA749&lt;=$H$4),(Z749&lt;=$G$4),(Y749&lt;=$F$4),(X749&lt;=$D$4)),"Compliant","Non-Compliant")</f>
        <v>Compliant</v>
      </c>
      <c r="B749" s="41"/>
      <c r="C749" s="41"/>
      <c r="D749" s="42"/>
      <c r="E749" s="43"/>
      <c r="F749" s="22"/>
      <c r="G749" s="43"/>
      <c r="H749" s="43"/>
      <c r="I749" s="43"/>
      <c r="J749" s="43"/>
      <c r="K749" s="43"/>
      <c r="L749" s="43"/>
      <c r="M749" s="43"/>
      <c r="N749" s="23">
        <f>F749*G749</f>
        <v>0</v>
      </c>
      <c r="O749" s="23">
        <f>F749*H749</f>
        <v>0</v>
      </c>
      <c r="P749" s="24" t="e">
        <f>(I749*F749)/N749</f>
        <v>#DIV/0!</v>
      </c>
      <c r="Q749" s="25">
        <f>F749*J749</f>
        <v>0</v>
      </c>
      <c r="R749" s="26" t="e">
        <f>(Q749*9)/N749</f>
        <v>#DIV/0!</v>
      </c>
      <c r="S749" s="25">
        <f>F749*K749</f>
        <v>0</v>
      </c>
      <c r="T749" s="23">
        <f>L749*F749</f>
        <v>0</v>
      </c>
      <c r="U749" s="23">
        <f>M749*F749</f>
        <v>0</v>
      </c>
      <c r="V749" s="27" t="e">
        <f>(U749*4)/N749</f>
        <v>#DIV/0!</v>
      </c>
      <c r="W749" s="24" t="e">
        <f>U749/E749</f>
        <v>#DIV/0!</v>
      </c>
      <c r="X749" s="16">
        <f>IF($D$3="Calories",N749,"")</f>
        <v>0</v>
      </c>
      <c r="Y749" s="16">
        <f>IF($F$3="Grams",O749,IF($F$3="% Calories",P749,""))</f>
        <v>0</v>
      </c>
      <c r="Z749" s="16" t="str">
        <f>IF($G$3="Grams",K749,"")</f>
        <v/>
      </c>
      <c r="AA749" s="16">
        <f>IF($H$3="Grams",Q749,IF($H$3="% Calories",R749,""))</f>
        <v>0</v>
      </c>
      <c r="AB749" s="16" t="str">
        <f>IF($I$3="Milligrams",T749,"")</f>
        <v/>
      </c>
      <c r="AC749" s="16">
        <f>IF($E$3="Grams",U749, IF($E$3="% Calories", V749, IF($E$3="% Weight",W749, "")))</f>
        <v>0</v>
      </c>
      <c r="AD749" s="29">
        <v>1</v>
      </c>
    </row>
    <row r="750" spans="1:30">
      <c r="A750" s="30" t="str">
        <f>IF(AND((AC750&lt;=$E$4),(AB750&lt;=$I$4),(AA750&lt;=$H$4),(Z750&lt;=$G$4),(Y750&lt;=$F$4),(X750&lt;=$D$4)),"Compliant","Non-Compliant")</f>
        <v>Compliant</v>
      </c>
      <c r="B750" s="38"/>
      <c r="C750" s="38"/>
      <c r="D750" s="39"/>
      <c r="E750" s="40"/>
      <c r="F750" s="31"/>
      <c r="G750" s="40"/>
      <c r="H750" s="40"/>
      <c r="I750" s="40"/>
      <c r="J750" s="40"/>
      <c r="K750" s="40"/>
      <c r="L750" s="40"/>
      <c r="M750" s="40"/>
      <c r="N750" s="32">
        <f>F750*G750</f>
        <v>0</v>
      </c>
      <c r="O750" s="32">
        <f>F750*H750</f>
        <v>0</v>
      </c>
      <c r="P750" s="33" t="e">
        <f>(I750*F750)/N750</f>
        <v>#DIV/0!</v>
      </c>
      <c r="Q750" s="34">
        <f>F750*J750</f>
        <v>0</v>
      </c>
      <c r="R750" s="35" t="e">
        <f>(Q750*9)/N750</f>
        <v>#DIV/0!</v>
      </c>
      <c r="S750" s="34">
        <f>F750*K750</f>
        <v>0</v>
      </c>
      <c r="T750" s="32">
        <f>L750*F750</f>
        <v>0</v>
      </c>
      <c r="U750" s="32">
        <f>M750*F750</f>
        <v>0</v>
      </c>
      <c r="V750" s="36" t="e">
        <f>(U750*4)/N750</f>
        <v>#DIV/0!</v>
      </c>
      <c r="W750" s="33" t="e">
        <f>U750/E750</f>
        <v>#DIV/0!</v>
      </c>
      <c r="X750" s="16">
        <f>IF($D$3="Calories",N750,"")</f>
        <v>0</v>
      </c>
      <c r="Y750" s="16">
        <f>IF($F$3="Grams",O750,IF($F$3="% Calories",P750,""))</f>
        <v>0</v>
      </c>
      <c r="Z750" s="16" t="str">
        <f>IF($G$3="Grams",K750,"")</f>
        <v/>
      </c>
      <c r="AA750" s="16">
        <f>IF($H$3="Grams",Q750,IF($H$3="% Calories",R750,""))</f>
        <v>0</v>
      </c>
      <c r="AB750" s="16" t="str">
        <f>IF($I$3="Milligrams",T750,"")</f>
        <v/>
      </c>
      <c r="AC750" s="16">
        <f>IF($E$3="Grams",U750, IF($E$3="% Calories", V750, IF($E$3="% Weight",W750, "")))</f>
        <v>0</v>
      </c>
      <c r="AD750" s="29">
        <v>1</v>
      </c>
    </row>
    <row r="751" spans="1:30">
      <c r="A751" s="21" t="str">
        <f>IF(AND((AC751&lt;=$E$4),(AB751&lt;=$I$4),(AA751&lt;=$H$4),(Z751&lt;=$G$4),(Y751&lt;=$F$4),(X751&lt;=$D$4)),"Compliant","Non-Compliant")</f>
        <v>Compliant</v>
      </c>
      <c r="B751" s="41"/>
      <c r="C751" s="41"/>
      <c r="D751" s="42"/>
      <c r="E751" s="43"/>
      <c r="F751" s="22"/>
      <c r="G751" s="43"/>
      <c r="H751" s="43"/>
      <c r="I751" s="43"/>
      <c r="J751" s="43"/>
      <c r="K751" s="43"/>
      <c r="L751" s="43"/>
      <c r="M751" s="43"/>
      <c r="N751" s="23">
        <f>F751*G751</f>
        <v>0</v>
      </c>
      <c r="O751" s="23">
        <f>F751*H751</f>
        <v>0</v>
      </c>
      <c r="P751" s="24" t="e">
        <f>(I751*F751)/N751</f>
        <v>#DIV/0!</v>
      </c>
      <c r="Q751" s="25">
        <f>F751*J751</f>
        <v>0</v>
      </c>
      <c r="R751" s="26" t="e">
        <f>(Q751*9)/N751</f>
        <v>#DIV/0!</v>
      </c>
      <c r="S751" s="25">
        <f>F751*K751</f>
        <v>0</v>
      </c>
      <c r="T751" s="23">
        <f>L751*F751</f>
        <v>0</v>
      </c>
      <c r="U751" s="23">
        <f>M751*F751</f>
        <v>0</v>
      </c>
      <c r="V751" s="27" t="e">
        <f>(U751*4)/N751</f>
        <v>#DIV/0!</v>
      </c>
      <c r="W751" s="24" t="e">
        <f>U751/E751</f>
        <v>#DIV/0!</v>
      </c>
      <c r="X751" s="16">
        <f>IF($D$3="Calories",N751,"")</f>
        <v>0</v>
      </c>
      <c r="Y751" s="16">
        <f>IF($F$3="Grams",O751,IF($F$3="% Calories",P751,""))</f>
        <v>0</v>
      </c>
      <c r="Z751" s="16" t="str">
        <f>IF($G$3="Grams",K751,"")</f>
        <v/>
      </c>
      <c r="AA751" s="16">
        <f>IF($H$3="Grams",Q751,IF($H$3="% Calories",R751,""))</f>
        <v>0</v>
      </c>
      <c r="AB751" s="16" t="str">
        <f>IF($I$3="Milligrams",T751,"")</f>
        <v/>
      </c>
      <c r="AC751" s="16">
        <f>IF($E$3="Grams",U751, IF($E$3="% Calories", V751, IF($E$3="% Weight",W751, "")))</f>
        <v>0</v>
      </c>
      <c r="AD751" s="29">
        <v>1</v>
      </c>
    </row>
    <row r="752" spans="1:30">
      <c r="A752" s="30" t="str">
        <f>IF(AND((AC752&lt;=$E$4),(AB752&lt;=$I$4),(AA752&lt;=$H$4),(Z752&lt;=$G$4),(Y752&lt;=$F$4),(X752&lt;=$D$4)),"Compliant","Non-Compliant")</f>
        <v>Compliant</v>
      </c>
      <c r="B752" s="38"/>
      <c r="C752" s="38"/>
      <c r="D752" s="39"/>
      <c r="E752" s="40"/>
      <c r="F752" s="31"/>
      <c r="G752" s="40"/>
      <c r="H752" s="40"/>
      <c r="I752" s="40"/>
      <c r="J752" s="40"/>
      <c r="K752" s="40"/>
      <c r="L752" s="40"/>
      <c r="M752" s="40"/>
      <c r="N752" s="32">
        <f>F752*G752</f>
        <v>0</v>
      </c>
      <c r="O752" s="32">
        <f>F752*H752</f>
        <v>0</v>
      </c>
      <c r="P752" s="33" t="e">
        <f>(I752*F752)/N752</f>
        <v>#DIV/0!</v>
      </c>
      <c r="Q752" s="34">
        <f>F752*J752</f>
        <v>0</v>
      </c>
      <c r="R752" s="35" t="e">
        <f>(Q752*9)/N752</f>
        <v>#DIV/0!</v>
      </c>
      <c r="S752" s="34">
        <f>F752*K752</f>
        <v>0</v>
      </c>
      <c r="T752" s="32">
        <f>L752*F752</f>
        <v>0</v>
      </c>
      <c r="U752" s="32">
        <f>M752*F752</f>
        <v>0</v>
      </c>
      <c r="V752" s="36" t="e">
        <f>(U752*4)/N752</f>
        <v>#DIV/0!</v>
      </c>
      <c r="W752" s="33" t="e">
        <f>U752/E752</f>
        <v>#DIV/0!</v>
      </c>
      <c r="X752" s="16">
        <f>IF($D$3="Calories",N752,"")</f>
        <v>0</v>
      </c>
      <c r="Y752" s="16">
        <f>IF($F$3="Grams",O752,IF($F$3="% Calories",P752,""))</f>
        <v>0</v>
      </c>
      <c r="Z752" s="16" t="str">
        <f>IF($G$3="Grams",K752,"")</f>
        <v/>
      </c>
      <c r="AA752" s="16">
        <f>IF($H$3="Grams",Q752,IF($H$3="% Calories",R752,""))</f>
        <v>0</v>
      </c>
      <c r="AB752" s="16" t="str">
        <f>IF($I$3="Milligrams",T752,"")</f>
        <v/>
      </c>
      <c r="AC752" s="16">
        <f>IF($E$3="Grams",U752, IF($E$3="% Calories", V752, IF($E$3="% Weight",W752, "")))</f>
        <v>0</v>
      </c>
      <c r="AD752" s="29">
        <v>1</v>
      </c>
    </row>
    <row r="753" spans="1:30">
      <c r="A753" s="21" t="str">
        <f>IF(AND((AC753&lt;=$E$4),(AB753&lt;=$I$4),(AA753&lt;=$H$4),(Z753&lt;=$G$4),(Y753&lt;=$F$4),(X753&lt;=$D$4)),"Compliant","Non-Compliant")</f>
        <v>Compliant</v>
      </c>
      <c r="B753" s="41"/>
      <c r="C753" s="41"/>
      <c r="D753" s="42"/>
      <c r="E753" s="43"/>
      <c r="F753" s="22"/>
      <c r="G753" s="43"/>
      <c r="H753" s="43"/>
      <c r="I753" s="43"/>
      <c r="J753" s="43"/>
      <c r="K753" s="43"/>
      <c r="L753" s="43"/>
      <c r="M753" s="43"/>
      <c r="N753" s="23">
        <f>F753*G753</f>
        <v>0</v>
      </c>
      <c r="O753" s="23">
        <f>F753*H753</f>
        <v>0</v>
      </c>
      <c r="P753" s="24" t="e">
        <f>(I753*F753)/N753</f>
        <v>#DIV/0!</v>
      </c>
      <c r="Q753" s="25">
        <f>F753*J753</f>
        <v>0</v>
      </c>
      <c r="R753" s="26" t="e">
        <f>(Q753*9)/N753</f>
        <v>#DIV/0!</v>
      </c>
      <c r="S753" s="25">
        <f>F753*K753</f>
        <v>0</v>
      </c>
      <c r="T753" s="23">
        <f>L753*F753</f>
        <v>0</v>
      </c>
      <c r="U753" s="23">
        <f>M753*F753</f>
        <v>0</v>
      </c>
      <c r="V753" s="27" t="e">
        <f>(U753*4)/N753</f>
        <v>#DIV/0!</v>
      </c>
      <c r="W753" s="24" t="e">
        <f>U753/E753</f>
        <v>#DIV/0!</v>
      </c>
      <c r="X753" s="16">
        <f>IF($D$3="Calories",N753,"")</f>
        <v>0</v>
      </c>
      <c r="Y753" s="16">
        <f>IF($F$3="Grams",O753,IF($F$3="% Calories",P753,""))</f>
        <v>0</v>
      </c>
      <c r="Z753" s="16" t="str">
        <f>IF($G$3="Grams",K753,"")</f>
        <v/>
      </c>
      <c r="AA753" s="16">
        <f>IF($H$3="Grams",Q753,IF($H$3="% Calories",R753,""))</f>
        <v>0</v>
      </c>
      <c r="AB753" s="16" t="str">
        <f>IF($I$3="Milligrams",T753,"")</f>
        <v/>
      </c>
      <c r="AC753" s="16">
        <f>IF($E$3="Grams",U753, IF($E$3="% Calories", V753, IF($E$3="% Weight",W753, "")))</f>
        <v>0</v>
      </c>
      <c r="AD753" s="29">
        <v>1</v>
      </c>
    </row>
    <row r="754" spans="1:30">
      <c r="A754" s="30" t="str">
        <f>IF(AND((AC754&lt;=$E$4),(AB754&lt;=$I$4),(AA754&lt;=$H$4),(Z754&lt;=$G$4),(Y754&lt;=$F$4),(X754&lt;=$D$4)),"Compliant","Non-Compliant")</f>
        <v>Compliant</v>
      </c>
      <c r="B754" s="38"/>
      <c r="C754" s="38"/>
      <c r="D754" s="39"/>
      <c r="E754" s="40"/>
      <c r="F754" s="31"/>
      <c r="G754" s="40"/>
      <c r="H754" s="40"/>
      <c r="I754" s="40"/>
      <c r="J754" s="40"/>
      <c r="K754" s="40"/>
      <c r="L754" s="40"/>
      <c r="M754" s="40"/>
      <c r="N754" s="32">
        <f>F754*G754</f>
        <v>0</v>
      </c>
      <c r="O754" s="32">
        <f>F754*H754</f>
        <v>0</v>
      </c>
      <c r="P754" s="33" t="e">
        <f>(I754*F754)/N754</f>
        <v>#DIV/0!</v>
      </c>
      <c r="Q754" s="34">
        <f>F754*J754</f>
        <v>0</v>
      </c>
      <c r="R754" s="35" t="e">
        <f>(Q754*9)/N754</f>
        <v>#DIV/0!</v>
      </c>
      <c r="S754" s="34">
        <f>F754*K754</f>
        <v>0</v>
      </c>
      <c r="T754" s="32">
        <f>L754*F754</f>
        <v>0</v>
      </c>
      <c r="U754" s="32">
        <f>M754*F754</f>
        <v>0</v>
      </c>
      <c r="V754" s="36" t="e">
        <f>(U754*4)/N754</f>
        <v>#DIV/0!</v>
      </c>
      <c r="W754" s="33" t="e">
        <f>U754/E754</f>
        <v>#DIV/0!</v>
      </c>
      <c r="X754" s="16">
        <f>IF($D$3="Calories",N754,"")</f>
        <v>0</v>
      </c>
      <c r="Y754" s="16">
        <f>IF($F$3="Grams",O754,IF($F$3="% Calories",P754,""))</f>
        <v>0</v>
      </c>
      <c r="Z754" s="16" t="str">
        <f>IF($G$3="Grams",K754,"")</f>
        <v/>
      </c>
      <c r="AA754" s="16">
        <f>IF($H$3="Grams",Q754,IF($H$3="% Calories",R754,""))</f>
        <v>0</v>
      </c>
      <c r="AB754" s="16" t="str">
        <f>IF($I$3="Milligrams",T754,"")</f>
        <v/>
      </c>
      <c r="AC754" s="16">
        <f>IF($E$3="Grams",U754, IF($E$3="% Calories", V754, IF($E$3="% Weight",W754, "")))</f>
        <v>0</v>
      </c>
      <c r="AD754" s="29">
        <v>1</v>
      </c>
    </row>
    <row r="755" spans="1:30">
      <c r="A755" s="21" t="str">
        <f>IF(AND((AC755&lt;=$E$4),(AB755&lt;=$I$4),(AA755&lt;=$H$4),(Z755&lt;=$G$4),(Y755&lt;=$F$4),(X755&lt;=$D$4)),"Compliant","Non-Compliant")</f>
        <v>Compliant</v>
      </c>
      <c r="B755" s="41"/>
      <c r="C755" s="41"/>
      <c r="D755" s="42"/>
      <c r="E755" s="43"/>
      <c r="F755" s="22"/>
      <c r="G755" s="43"/>
      <c r="H755" s="43"/>
      <c r="I755" s="43"/>
      <c r="J755" s="43"/>
      <c r="K755" s="43"/>
      <c r="L755" s="43"/>
      <c r="M755" s="43"/>
      <c r="N755" s="23">
        <f>F755*G755</f>
        <v>0</v>
      </c>
      <c r="O755" s="23">
        <f>F755*H755</f>
        <v>0</v>
      </c>
      <c r="P755" s="24" t="e">
        <f>(I755*F755)/N755</f>
        <v>#DIV/0!</v>
      </c>
      <c r="Q755" s="25">
        <f>F755*J755</f>
        <v>0</v>
      </c>
      <c r="R755" s="26" t="e">
        <f>(Q755*9)/N755</f>
        <v>#DIV/0!</v>
      </c>
      <c r="S755" s="25">
        <f>F755*K755</f>
        <v>0</v>
      </c>
      <c r="T755" s="23">
        <f>L755*F755</f>
        <v>0</v>
      </c>
      <c r="U755" s="23">
        <f>M755*F755</f>
        <v>0</v>
      </c>
      <c r="V755" s="27" t="e">
        <f>(U755*4)/N755</f>
        <v>#DIV/0!</v>
      </c>
      <c r="W755" s="24" t="e">
        <f>U755/E755</f>
        <v>#DIV/0!</v>
      </c>
      <c r="X755" s="16">
        <f>IF($D$3="Calories",N755,"")</f>
        <v>0</v>
      </c>
      <c r="Y755" s="16">
        <f>IF($F$3="Grams",O755,IF($F$3="% Calories",P755,""))</f>
        <v>0</v>
      </c>
      <c r="Z755" s="16" t="str">
        <f>IF($G$3="Grams",K755,"")</f>
        <v/>
      </c>
      <c r="AA755" s="16">
        <f>IF($H$3="Grams",Q755,IF($H$3="% Calories",R755,""))</f>
        <v>0</v>
      </c>
      <c r="AB755" s="16" t="str">
        <f>IF($I$3="Milligrams",T755,"")</f>
        <v/>
      </c>
      <c r="AC755" s="16">
        <f>IF($E$3="Grams",U755, IF($E$3="% Calories", V755, IF($E$3="% Weight",W755, "")))</f>
        <v>0</v>
      </c>
      <c r="AD755" s="29">
        <v>1</v>
      </c>
    </row>
    <row r="756" spans="1:30">
      <c r="A756" s="30" t="str">
        <f>IF(AND((AC756&lt;=$E$4),(AB756&lt;=$I$4),(AA756&lt;=$H$4),(Z756&lt;=$G$4),(Y756&lt;=$F$4),(X756&lt;=$D$4)),"Compliant","Non-Compliant")</f>
        <v>Compliant</v>
      </c>
      <c r="B756" s="38"/>
      <c r="C756" s="38"/>
      <c r="D756" s="39"/>
      <c r="E756" s="40"/>
      <c r="F756" s="31"/>
      <c r="G756" s="40"/>
      <c r="H756" s="40"/>
      <c r="I756" s="40"/>
      <c r="J756" s="40"/>
      <c r="K756" s="40"/>
      <c r="L756" s="40"/>
      <c r="M756" s="40"/>
      <c r="N756" s="32">
        <f>F756*G756</f>
        <v>0</v>
      </c>
      <c r="O756" s="32">
        <f>F756*H756</f>
        <v>0</v>
      </c>
      <c r="P756" s="33" t="e">
        <f>(I756*F756)/N756</f>
        <v>#DIV/0!</v>
      </c>
      <c r="Q756" s="34">
        <f>F756*J756</f>
        <v>0</v>
      </c>
      <c r="R756" s="35" t="e">
        <f>(Q756*9)/N756</f>
        <v>#DIV/0!</v>
      </c>
      <c r="S756" s="34">
        <f>F756*K756</f>
        <v>0</v>
      </c>
      <c r="T756" s="32">
        <f>L756*F756</f>
        <v>0</v>
      </c>
      <c r="U756" s="32">
        <f>M756*F756</f>
        <v>0</v>
      </c>
      <c r="V756" s="36" t="e">
        <f>(U756*4)/N756</f>
        <v>#DIV/0!</v>
      </c>
      <c r="W756" s="33" t="e">
        <f>U756/E756</f>
        <v>#DIV/0!</v>
      </c>
      <c r="X756" s="16">
        <f>IF($D$3="Calories",N756,"")</f>
        <v>0</v>
      </c>
      <c r="Y756" s="16">
        <f>IF($F$3="Grams",O756,IF($F$3="% Calories",P756,""))</f>
        <v>0</v>
      </c>
      <c r="Z756" s="16" t="str">
        <f>IF($G$3="Grams",K756,"")</f>
        <v/>
      </c>
      <c r="AA756" s="16">
        <f>IF($H$3="Grams",Q756,IF($H$3="% Calories",R756,""))</f>
        <v>0</v>
      </c>
      <c r="AB756" s="16" t="str">
        <f>IF($I$3="Milligrams",T756,"")</f>
        <v/>
      </c>
      <c r="AC756" s="16">
        <f>IF($E$3="Grams",U756, IF($E$3="% Calories", V756, IF($E$3="% Weight",W756, "")))</f>
        <v>0</v>
      </c>
      <c r="AD756" s="29">
        <v>1</v>
      </c>
    </row>
    <row r="757" spans="1:30">
      <c r="A757" s="21" t="str">
        <f>IF(AND((AC757&lt;=$E$4),(AB757&lt;=$I$4),(AA757&lt;=$H$4),(Z757&lt;=$G$4),(Y757&lt;=$F$4),(X757&lt;=$D$4)),"Compliant","Non-Compliant")</f>
        <v>Compliant</v>
      </c>
      <c r="B757" s="41"/>
      <c r="C757" s="41"/>
      <c r="D757" s="42"/>
      <c r="E757" s="43"/>
      <c r="F757" s="22"/>
      <c r="G757" s="43"/>
      <c r="H757" s="43"/>
      <c r="I757" s="43"/>
      <c r="J757" s="43"/>
      <c r="K757" s="43"/>
      <c r="L757" s="43"/>
      <c r="M757" s="43"/>
      <c r="N757" s="23">
        <f>F757*G757</f>
        <v>0</v>
      </c>
      <c r="O757" s="23">
        <f>F757*H757</f>
        <v>0</v>
      </c>
      <c r="P757" s="24" t="e">
        <f>(I757*F757)/N757</f>
        <v>#DIV/0!</v>
      </c>
      <c r="Q757" s="25">
        <f>F757*J757</f>
        <v>0</v>
      </c>
      <c r="R757" s="26" t="e">
        <f>(Q757*9)/N757</f>
        <v>#DIV/0!</v>
      </c>
      <c r="S757" s="25">
        <f>F757*K757</f>
        <v>0</v>
      </c>
      <c r="T757" s="23">
        <f>L757*F757</f>
        <v>0</v>
      </c>
      <c r="U757" s="23">
        <f>M757*F757</f>
        <v>0</v>
      </c>
      <c r="V757" s="27" t="e">
        <f>(U757*4)/N757</f>
        <v>#DIV/0!</v>
      </c>
      <c r="W757" s="24" t="e">
        <f>U757/E757</f>
        <v>#DIV/0!</v>
      </c>
      <c r="X757" s="16">
        <f>IF($D$3="Calories",N757,"")</f>
        <v>0</v>
      </c>
      <c r="Y757" s="16">
        <f>IF($F$3="Grams",O757,IF($F$3="% Calories",P757,""))</f>
        <v>0</v>
      </c>
      <c r="Z757" s="16" t="str">
        <f>IF($G$3="Grams",K757,"")</f>
        <v/>
      </c>
      <c r="AA757" s="16">
        <f>IF($H$3="Grams",Q757,IF($H$3="% Calories",R757,""))</f>
        <v>0</v>
      </c>
      <c r="AB757" s="16" t="str">
        <f>IF($I$3="Milligrams",T757,"")</f>
        <v/>
      </c>
      <c r="AC757" s="16">
        <f>IF($E$3="Grams",U757, IF($E$3="% Calories", V757, IF($E$3="% Weight",W757, "")))</f>
        <v>0</v>
      </c>
      <c r="AD757" s="29">
        <v>1</v>
      </c>
    </row>
    <row r="758" spans="1:30">
      <c r="A758" s="30" t="str">
        <f>IF(AND((AC758&lt;=$E$4),(AB758&lt;=$I$4),(AA758&lt;=$H$4),(Z758&lt;=$G$4),(Y758&lt;=$F$4),(X758&lt;=$D$4)),"Compliant","Non-Compliant")</f>
        <v>Compliant</v>
      </c>
      <c r="B758" s="38"/>
      <c r="C758" s="38"/>
      <c r="D758" s="39"/>
      <c r="E758" s="40"/>
      <c r="F758" s="31"/>
      <c r="G758" s="40"/>
      <c r="H758" s="40"/>
      <c r="I758" s="40"/>
      <c r="J758" s="40"/>
      <c r="K758" s="40"/>
      <c r="L758" s="40"/>
      <c r="M758" s="40"/>
      <c r="N758" s="32">
        <f>F758*G758</f>
        <v>0</v>
      </c>
      <c r="O758" s="32">
        <f>F758*H758</f>
        <v>0</v>
      </c>
      <c r="P758" s="33" t="e">
        <f>(I758*F758)/N758</f>
        <v>#DIV/0!</v>
      </c>
      <c r="Q758" s="34">
        <f>F758*J758</f>
        <v>0</v>
      </c>
      <c r="R758" s="35" t="e">
        <f>(Q758*9)/N758</f>
        <v>#DIV/0!</v>
      </c>
      <c r="S758" s="34">
        <f>F758*K758</f>
        <v>0</v>
      </c>
      <c r="T758" s="32">
        <f>L758*F758</f>
        <v>0</v>
      </c>
      <c r="U758" s="32">
        <f>M758*F758</f>
        <v>0</v>
      </c>
      <c r="V758" s="36" t="e">
        <f>(U758*4)/N758</f>
        <v>#DIV/0!</v>
      </c>
      <c r="W758" s="33" t="e">
        <f>U758/E758</f>
        <v>#DIV/0!</v>
      </c>
      <c r="X758" s="16">
        <f>IF($D$3="Calories",N758,"")</f>
        <v>0</v>
      </c>
      <c r="Y758" s="16">
        <f>IF($F$3="Grams",O758,IF($F$3="% Calories",P758,""))</f>
        <v>0</v>
      </c>
      <c r="Z758" s="16" t="str">
        <f>IF($G$3="Grams",K758,"")</f>
        <v/>
      </c>
      <c r="AA758" s="16">
        <f>IF($H$3="Grams",Q758,IF($H$3="% Calories",R758,""))</f>
        <v>0</v>
      </c>
      <c r="AB758" s="16" t="str">
        <f>IF($I$3="Milligrams",T758,"")</f>
        <v/>
      </c>
      <c r="AC758" s="16">
        <f>IF($E$3="Grams",U758, IF($E$3="% Calories", V758, IF($E$3="% Weight",W758, "")))</f>
        <v>0</v>
      </c>
      <c r="AD758" s="29">
        <v>1</v>
      </c>
    </row>
    <row r="759" spans="1:30">
      <c r="A759" s="21" t="str">
        <f>IF(AND((AC759&lt;=$E$4),(AB759&lt;=$I$4),(AA759&lt;=$H$4),(Z759&lt;=$G$4),(Y759&lt;=$F$4),(X759&lt;=$D$4)),"Compliant","Non-Compliant")</f>
        <v>Compliant</v>
      </c>
      <c r="B759" s="41"/>
      <c r="C759" s="41"/>
      <c r="D759" s="42"/>
      <c r="E759" s="43"/>
      <c r="F759" s="22"/>
      <c r="G759" s="43"/>
      <c r="H759" s="43"/>
      <c r="I759" s="43"/>
      <c r="J759" s="43"/>
      <c r="K759" s="43"/>
      <c r="L759" s="43"/>
      <c r="M759" s="43"/>
      <c r="N759" s="23">
        <f>F759*G759</f>
        <v>0</v>
      </c>
      <c r="O759" s="23">
        <f>F759*H759</f>
        <v>0</v>
      </c>
      <c r="P759" s="24" t="e">
        <f>(I759*F759)/N759</f>
        <v>#DIV/0!</v>
      </c>
      <c r="Q759" s="25">
        <f>F759*J759</f>
        <v>0</v>
      </c>
      <c r="R759" s="26" t="e">
        <f>(Q759*9)/N759</f>
        <v>#DIV/0!</v>
      </c>
      <c r="S759" s="25">
        <f>F759*K759</f>
        <v>0</v>
      </c>
      <c r="T759" s="23">
        <f>L759*F759</f>
        <v>0</v>
      </c>
      <c r="U759" s="23">
        <f>M759*F759</f>
        <v>0</v>
      </c>
      <c r="V759" s="27" t="e">
        <f>(U759*4)/N759</f>
        <v>#DIV/0!</v>
      </c>
      <c r="W759" s="24" t="e">
        <f>U759/E759</f>
        <v>#DIV/0!</v>
      </c>
      <c r="X759" s="16">
        <f>IF($D$3="Calories",N759,"")</f>
        <v>0</v>
      </c>
      <c r="Y759" s="16">
        <f>IF($F$3="Grams",O759,IF($F$3="% Calories",P759,""))</f>
        <v>0</v>
      </c>
      <c r="Z759" s="16" t="str">
        <f>IF($G$3="Grams",K759,"")</f>
        <v/>
      </c>
      <c r="AA759" s="16">
        <f>IF($H$3="Grams",Q759,IF($H$3="% Calories",R759,""))</f>
        <v>0</v>
      </c>
      <c r="AB759" s="16" t="str">
        <f>IF($I$3="Milligrams",T759,"")</f>
        <v/>
      </c>
      <c r="AC759" s="16">
        <f>IF($E$3="Grams",U759, IF($E$3="% Calories", V759, IF($E$3="% Weight",W759, "")))</f>
        <v>0</v>
      </c>
      <c r="AD759" s="29">
        <v>1</v>
      </c>
    </row>
    <row r="760" spans="1:30">
      <c r="A760" s="30" t="str">
        <f>IF(AND((AC760&lt;=$E$4),(AB760&lt;=$I$4),(AA760&lt;=$H$4),(Z760&lt;=$G$4),(Y760&lt;=$F$4),(X760&lt;=$D$4)),"Compliant","Non-Compliant")</f>
        <v>Compliant</v>
      </c>
      <c r="B760" s="38"/>
      <c r="C760" s="38"/>
      <c r="D760" s="39"/>
      <c r="E760" s="40"/>
      <c r="F760" s="31"/>
      <c r="G760" s="40"/>
      <c r="H760" s="40"/>
      <c r="I760" s="40"/>
      <c r="J760" s="40"/>
      <c r="K760" s="40"/>
      <c r="L760" s="40"/>
      <c r="M760" s="40"/>
      <c r="N760" s="32">
        <f>F760*G760</f>
        <v>0</v>
      </c>
      <c r="O760" s="32">
        <f>F760*H760</f>
        <v>0</v>
      </c>
      <c r="P760" s="33" t="e">
        <f>(I760*F760)/N760</f>
        <v>#DIV/0!</v>
      </c>
      <c r="Q760" s="34">
        <f>F760*J760</f>
        <v>0</v>
      </c>
      <c r="R760" s="35" t="e">
        <f>(Q760*9)/N760</f>
        <v>#DIV/0!</v>
      </c>
      <c r="S760" s="34">
        <f>F760*K760</f>
        <v>0</v>
      </c>
      <c r="T760" s="32">
        <f>L760*F760</f>
        <v>0</v>
      </c>
      <c r="U760" s="32">
        <f>M760*F760</f>
        <v>0</v>
      </c>
      <c r="V760" s="36" t="e">
        <f>(U760*4)/N760</f>
        <v>#DIV/0!</v>
      </c>
      <c r="W760" s="33" t="e">
        <f>U760/E760</f>
        <v>#DIV/0!</v>
      </c>
      <c r="X760" s="16">
        <f>IF($D$3="Calories",N760,"")</f>
        <v>0</v>
      </c>
      <c r="Y760" s="16">
        <f>IF($F$3="Grams",O760,IF($F$3="% Calories",P760,""))</f>
        <v>0</v>
      </c>
      <c r="Z760" s="16" t="str">
        <f>IF($G$3="Grams",K760,"")</f>
        <v/>
      </c>
      <c r="AA760" s="16">
        <f>IF($H$3="Grams",Q760,IF($H$3="% Calories",R760,""))</f>
        <v>0</v>
      </c>
      <c r="AB760" s="16" t="str">
        <f>IF($I$3="Milligrams",T760,"")</f>
        <v/>
      </c>
      <c r="AC760" s="16">
        <f>IF($E$3="Grams",U760, IF($E$3="% Calories", V760, IF($E$3="% Weight",W760, "")))</f>
        <v>0</v>
      </c>
      <c r="AD760" s="29">
        <v>1</v>
      </c>
    </row>
    <row r="761" spans="1:30">
      <c r="A761" s="21" t="str">
        <f>IF(AND((AC761&lt;=$E$4),(AB761&lt;=$I$4),(AA761&lt;=$H$4),(Z761&lt;=$G$4),(Y761&lt;=$F$4),(X761&lt;=$D$4)),"Compliant","Non-Compliant")</f>
        <v>Compliant</v>
      </c>
      <c r="B761" s="41"/>
      <c r="C761" s="41"/>
      <c r="D761" s="42"/>
      <c r="E761" s="43"/>
      <c r="F761" s="22"/>
      <c r="G761" s="43"/>
      <c r="H761" s="43"/>
      <c r="I761" s="43"/>
      <c r="J761" s="43"/>
      <c r="K761" s="43"/>
      <c r="L761" s="43"/>
      <c r="M761" s="43"/>
      <c r="N761" s="23">
        <f>F761*G761</f>
        <v>0</v>
      </c>
      <c r="O761" s="23">
        <f>F761*H761</f>
        <v>0</v>
      </c>
      <c r="P761" s="24" t="e">
        <f>(I761*F761)/N761</f>
        <v>#DIV/0!</v>
      </c>
      <c r="Q761" s="25">
        <f>F761*J761</f>
        <v>0</v>
      </c>
      <c r="R761" s="26" t="e">
        <f>(Q761*9)/N761</f>
        <v>#DIV/0!</v>
      </c>
      <c r="S761" s="25">
        <f>F761*K761</f>
        <v>0</v>
      </c>
      <c r="T761" s="23">
        <f>L761*F761</f>
        <v>0</v>
      </c>
      <c r="U761" s="23">
        <f>M761*F761</f>
        <v>0</v>
      </c>
      <c r="V761" s="27" t="e">
        <f>(U761*4)/N761</f>
        <v>#DIV/0!</v>
      </c>
      <c r="W761" s="24" t="e">
        <f>U761/E761</f>
        <v>#DIV/0!</v>
      </c>
      <c r="X761" s="16">
        <f>IF($D$3="Calories",N761,"")</f>
        <v>0</v>
      </c>
      <c r="Y761" s="16">
        <f>IF($F$3="Grams",O761,IF($F$3="% Calories",P761,""))</f>
        <v>0</v>
      </c>
      <c r="Z761" s="16" t="str">
        <f>IF($G$3="Grams",K761,"")</f>
        <v/>
      </c>
      <c r="AA761" s="16">
        <f>IF($H$3="Grams",Q761,IF($H$3="% Calories",R761,""))</f>
        <v>0</v>
      </c>
      <c r="AB761" s="16" t="str">
        <f>IF($I$3="Milligrams",T761,"")</f>
        <v/>
      </c>
      <c r="AC761" s="16">
        <f>IF($E$3="Grams",U761, IF($E$3="% Calories", V761, IF($E$3="% Weight",W761, "")))</f>
        <v>0</v>
      </c>
      <c r="AD761" s="29">
        <v>1</v>
      </c>
    </row>
    <row r="762" spans="1:30">
      <c r="A762" s="30" t="str">
        <f>IF(AND((AC762&lt;=$E$4),(AB762&lt;=$I$4),(AA762&lt;=$H$4),(Z762&lt;=$G$4),(Y762&lt;=$F$4),(X762&lt;=$D$4)),"Compliant","Non-Compliant")</f>
        <v>Compliant</v>
      </c>
      <c r="B762" s="38"/>
      <c r="C762" s="38"/>
      <c r="D762" s="39"/>
      <c r="E762" s="40"/>
      <c r="F762" s="31"/>
      <c r="G762" s="40"/>
      <c r="H762" s="40"/>
      <c r="I762" s="40"/>
      <c r="J762" s="40"/>
      <c r="K762" s="40"/>
      <c r="L762" s="40"/>
      <c r="M762" s="40"/>
      <c r="N762" s="32">
        <f>F762*G762</f>
        <v>0</v>
      </c>
      <c r="O762" s="32">
        <f>F762*H762</f>
        <v>0</v>
      </c>
      <c r="P762" s="33" t="e">
        <f>(I762*F762)/N762</f>
        <v>#DIV/0!</v>
      </c>
      <c r="Q762" s="34">
        <f>F762*J762</f>
        <v>0</v>
      </c>
      <c r="R762" s="35" t="e">
        <f>(Q762*9)/N762</f>
        <v>#DIV/0!</v>
      </c>
      <c r="S762" s="34">
        <f>F762*K762</f>
        <v>0</v>
      </c>
      <c r="T762" s="32">
        <f>L762*F762</f>
        <v>0</v>
      </c>
      <c r="U762" s="32">
        <f>M762*F762</f>
        <v>0</v>
      </c>
      <c r="V762" s="36" t="e">
        <f>(U762*4)/N762</f>
        <v>#DIV/0!</v>
      </c>
      <c r="W762" s="33" t="e">
        <f>U762/E762</f>
        <v>#DIV/0!</v>
      </c>
      <c r="X762" s="16">
        <f>IF($D$3="Calories",N762,"")</f>
        <v>0</v>
      </c>
      <c r="Y762" s="16">
        <f>IF($F$3="Grams",O762,IF($F$3="% Calories",P762,""))</f>
        <v>0</v>
      </c>
      <c r="Z762" s="16" t="str">
        <f>IF($G$3="Grams",K762,"")</f>
        <v/>
      </c>
      <c r="AA762" s="16">
        <f>IF($H$3="Grams",Q762,IF($H$3="% Calories",R762,""))</f>
        <v>0</v>
      </c>
      <c r="AB762" s="16" t="str">
        <f>IF($I$3="Milligrams",T762,"")</f>
        <v/>
      </c>
      <c r="AC762" s="16">
        <f>IF($E$3="Grams",U762, IF($E$3="% Calories", V762, IF($E$3="% Weight",W762, "")))</f>
        <v>0</v>
      </c>
      <c r="AD762" s="29">
        <v>1</v>
      </c>
    </row>
    <row r="763" spans="1:30">
      <c r="A763" s="21" t="str">
        <f>IF(AND((AC763&lt;=$E$4),(AB763&lt;=$I$4),(AA763&lt;=$H$4),(Z763&lt;=$G$4),(Y763&lt;=$F$4),(X763&lt;=$D$4)),"Compliant","Non-Compliant")</f>
        <v>Compliant</v>
      </c>
      <c r="B763" s="41"/>
      <c r="C763" s="41"/>
      <c r="D763" s="42"/>
      <c r="E763" s="43"/>
      <c r="F763" s="22"/>
      <c r="G763" s="43"/>
      <c r="H763" s="43"/>
      <c r="I763" s="43"/>
      <c r="J763" s="43"/>
      <c r="K763" s="43"/>
      <c r="L763" s="43"/>
      <c r="M763" s="43"/>
      <c r="N763" s="23">
        <f>F763*G763</f>
        <v>0</v>
      </c>
      <c r="O763" s="23">
        <f>F763*H763</f>
        <v>0</v>
      </c>
      <c r="P763" s="24" t="e">
        <f>(I763*F763)/N763</f>
        <v>#DIV/0!</v>
      </c>
      <c r="Q763" s="25">
        <f>F763*J763</f>
        <v>0</v>
      </c>
      <c r="R763" s="26" t="e">
        <f>(Q763*9)/N763</f>
        <v>#DIV/0!</v>
      </c>
      <c r="S763" s="25">
        <f>F763*K763</f>
        <v>0</v>
      </c>
      <c r="T763" s="23">
        <f>L763*F763</f>
        <v>0</v>
      </c>
      <c r="U763" s="23">
        <f>M763*F763</f>
        <v>0</v>
      </c>
      <c r="V763" s="27" t="e">
        <f>(U763*4)/N763</f>
        <v>#DIV/0!</v>
      </c>
      <c r="W763" s="24" t="e">
        <f>U763/E763</f>
        <v>#DIV/0!</v>
      </c>
      <c r="X763" s="16">
        <f>IF($D$3="Calories",N763,"")</f>
        <v>0</v>
      </c>
      <c r="Y763" s="16">
        <f>IF($F$3="Grams",O763,IF($F$3="% Calories",P763,""))</f>
        <v>0</v>
      </c>
      <c r="Z763" s="16" t="str">
        <f>IF($G$3="Grams",K763,"")</f>
        <v/>
      </c>
      <c r="AA763" s="16">
        <f>IF($H$3="Grams",Q763,IF($H$3="% Calories",R763,""))</f>
        <v>0</v>
      </c>
      <c r="AB763" s="16" t="str">
        <f>IF($I$3="Milligrams",T763,"")</f>
        <v/>
      </c>
      <c r="AC763" s="16">
        <f>IF($E$3="Grams",U763, IF($E$3="% Calories", V763, IF($E$3="% Weight",W763, "")))</f>
        <v>0</v>
      </c>
      <c r="AD763" s="29">
        <v>1</v>
      </c>
    </row>
    <row r="764" spans="1:30">
      <c r="A764" s="30" t="str">
        <f>IF(AND((AC764&lt;=$E$4),(AB764&lt;=$I$4),(AA764&lt;=$H$4),(Z764&lt;=$G$4),(Y764&lt;=$F$4),(X764&lt;=$D$4)),"Compliant","Non-Compliant")</f>
        <v>Compliant</v>
      </c>
      <c r="B764" s="38"/>
      <c r="C764" s="38"/>
      <c r="D764" s="39"/>
      <c r="E764" s="40"/>
      <c r="F764" s="31"/>
      <c r="G764" s="40"/>
      <c r="H764" s="40"/>
      <c r="I764" s="40"/>
      <c r="J764" s="40"/>
      <c r="K764" s="40"/>
      <c r="L764" s="40"/>
      <c r="M764" s="40"/>
      <c r="N764" s="32">
        <f>F764*G764</f>
        <v>0</v>
      </c>
      <c r="O764" s="32">
        <f>F764*H764</f>
        <v>0</v>
      </c>
      <c r="P764" s="33" t="e">
        <f>(I764*F764)/N764</f>
        <v>#DIV/0!</v>
      </c>
      <c r="Q764" s="34">
        <f>F764*J764</f>
        <v>0</v>
      </c>
      <c r="R764" s="35" t="e">
        <f>(Q764*9)/N764</f>
        <v>#DIV/0!</v>
      </c>
      <c r="S764" s="34">
        <f>F764*K764</f>
        <v>0</v>
      </c>
      <c r="T764" s="32">
        <f>L764*F764</f>
        <v>0</v>
      </c>
      <c r="U764" s="32">
        <f>M764*F764</f>
        <v>0</v>
      </c>
      <c r="V764" s="36" t="e">
        <f>(U764*4)/N764</f>
        <v>#DIV/0!</v>
      </c>
      <c r="W764" s="33" t="e">
        <f>U764/E764</f>
        <v>#DIV/0!</v>
      </c>
      <c r="X764" s="16">
        <f>IF($D$3="Calories",N764,"")</f>
        <v>0</v>
      </c>
      <c r="Y764" s="16">
        <f>IF($F$3="Grams",O764,IF($F$3="% Calories",P764,""))</f>
        <v>0</v>
      </c>
      <c r="Z764" s="16" t="str">
        <f>IF($G$3="Grams",K764,"")</f>
        <v/>
      </c>
      <c r="AA764" s="16">
        <f>IF($H$3="Grams",Q764,IF($H$3="% Calories",R764,""))</f>
        <v>0</v>
      </c>
      <c r="AB764" s="16" t="str">
        <f>IF($I$3="Milligrams",T764,"")</f>
        <v/>
      </c>
      <c r="AC764" s="16">
        <f>IF($E$3="Grams",U764, IF($E$3="% Calories", V764, IF($E$3="% Weight",W764, "")))</f>
        <v>0</v>
      </c>
      <c r="AD764" s="29">
        <v>1</v>
      </c>
    </row>
    <row r="765" spans="1:30">
      <c r="A765" s="21" t="str">
        <f>IF(AND((AC765&lt;=$E$4),(AB765&lt;=$I$4),(AA765&lt;=$H$4),(Z765&lt;=$G$4),(Y765&lt;=$F$4),(X765&lt;=$D$4)),"Compliant","Non-Compliant")</f>
        <v>Compliant</v>
      </c>
      <c r="B765" s="41"/>
      <c r="C765" s="41"/>
      <c r="D765" s="42"/>
      <c r="E765" s="43"/>
      <c r="F765" s="22"/>
      <c r="G765" s="43"/>
      <c r="H765" s="43"/>
      <c r="I765" s="43"/>
      <c r="J765" s="43"/>
      <c r="K765" s="43"/>
      <c r="L765" s="43"/>
      <c r="M765" s="43"/>
      <c r="N765" s="23">
        <f>F765*G765</f>
        <v>0</v>
      </c>
      <c r="O765" s="23">
        <f>F765*H765</f>
        <v>0</v>
      </c>
      <c r="P765" s="24" t="e">
        <f>(I765*F765)/N765</f>
        <v>#DIV/0!</v>
      </c>
      <c r="Q765" s="25">
        <f>F765*J765</f>
        <v>0</v>
      </c>
      <c r="R765" s="26" t="e">
        <f>(Q765*9)/N765</f>
        <v>#DIV/0!</v>
      </c>
      <c r="S765" s="25">
        <f>F765*K765</f>
        <v>0</v>
      </c>
      <c r="T765" s="23">
        <f>L765*F765</f>
        <v>0</v>
      </c>
      <c r="U765" s="23">
        <f>M765*F765</f>
        <v>0</v>
      </c>
      <c r="V765" s="27" t="e">
        <f>(U765*4)/N765</f>
        <v>#DIV/0!</v>
      </c>
      <c r="W765" s="24" t="e">
        <f>U765/E765</f>
        <v>#DIV/0!</v>
      </c>
      <c r="X765" s="16">
        <f>IF($D$3="Calories",N765,"")</f>
        <v>0</v>
      </c>
      <c r="Y765" s="16">
        <f>IF($F$3="Grams",O765,IF($F$3="% Calories",P765,""))</f>
        <v>0</v>
      </c>
      <c r="Z765" s="16" t="str">
        <f>IF($G$3="Grams",K765,"")</f>
        <v/>
      </c>
      <c r="AA765" s="16">
        <f>IF($H$3="Grams",Q765,IF($H$3="% Calories",R765,""))</f>
        <v>0</v>
      </c>
      <c r="AB765" s="16" t="str">
        <f>IF($I$3="Milligrams",T765,"")</f>
        <v/>
      </c>
      <c r="AC765" s="16">
        <f>IF($E$3="Grams",U765, IF($E$3="% Calories", V765, IF($E$3="% Weight",W765, "")))</f>
        <v>0</v>
      </c>
      <c r="AD765" s="29">
        <v>1</v>
      </c>
    </row>
    <row r="766" spans="1:30">
      <c r="A766" s="30" t="str">
        <f>IF(AND((AC766&lt;=$E$4),(AB766&lt;=$I$4),(AA766&lt;=$H$4),(Z766&lt;=$G$4),(Y766&lt;=$F$4),(X766&lt;=$D$4)),"Compliant","Non-Compliant")</f>
        <v>Compliant</v>
      </c>
      <c r="B766" s="38"/>
      <c r="C766" s="38"/>
      <c r="D766" s="39"/>
      <c r="E766" s="40"/>
      <c r="F766" s="31"/>
      <c r="G766" s="40"/>
      <c r="H766" s="40"/>
      <c r="I766" s="40"/>
      <c r="J766" s="40"/>
      <c r="K766" s="40"/>
      <c r="L766" s="40"/>
      <c r="M766" s="40"/>
      <c r="N766" s="32">
        <f>F766*G766</f>
        <v>0</v>
      </c>
      <c r="O766" s="32">
        <f>F766*H766</f>
        <v>0</v>
      </c>
      <c r="P766" s="33" t="e">
        <f>(I766*F766)/N766</f>
        <v>#DIV/0!</v>
      </c>
      <c r="Q766" s="34">
        <f>F766*J766</f>
        <v>0</v>
      </c>
      <c r="R766" s="35" t="e">
        <f>(Q766*9)/N766</f>
        <v>#DIV/0!</v>
      </c>
      <c r="S766" s="34">
        <f>F766*K766</f>
        <v>0</v>
      </c>
      <c r="T766" s="32">
        <f>L766*F766</f>
        <v>0</v>
      </c>
      <c r="U766" s="32">
        <f>M766*F766</f>
        <v>0</v>
      </c>
      <c r="V766" s="36" t="e">
        <f>(U766*4)/N766</f>
        <v>#DIV/0!</v>
      </c>
      <c r="W766" s="33" t="e">
        <f>U766/E766</f>
        <v>#DIV/0!</v>
      </c>
      <c r="X766" s="16">
        <f>IF($D$3="Calories",N766,"")</f>
        <v>0</v>
      </c>
      <c r="Y766" s="16">
        <f>IF($F$3="Grams",O766,IF($F$3="% Calories",P766,""))</f>
        <v>0</v>
      </c>
      <c r="Z766" s="16" t="str">
        <f>IF($G$3="Grams",K766,"")</f>
        <v/>
      </c>
      <c r="AA766" s="16">
        <f>IF($H$3="Grams",Q766,IF($H$3="% Calories",R766,""))</f>
        <v>0</v>
      </c>
      <c r="AB766" s="16" t="str">
        <f>IF($I$3="Milligrams",T766,"")</f>
        <v/>
      </c>
      <c r="AC766" s="16">
        <f>IF($E$3="Grams",U766, IF($E$3="% Calories", V766, IF($E$3="% Weight",W766, "")))</f>
        <v>0</v>
      </c>
      <c r="AD766" s="29">
        <v>1</v>
      </c>
    </row>
    <row r="767" spans="1:30">
      <c r="A767" s="21" t="str">
        <f>IF(AND((AC767&lt;=$E$4),(AB767&lt;=$I$4),(AA767&lt;=$H$4),(Z767&lt;=$G$4),(Y767&lt;=$F$4),(X767&lt;=$D$4)),"Compliant","Non-Compliant")</f>
        <v>Compliant</v>
      </c>
      <c r="B767" s="41"/>
      <c r="C767" s="41"/>
      <c r="D767" s="42"/>
      <c r="E767" s="43"/>
      <c r="F767" s="22"/>
      <c r="G767" s="43"/>
      <c r="H767" s="43"/>
      <c r="I767" s="43"/>
      <c r="J767" s="43"/>
      <c r="K767" s="43"/>
      <c r="L767" s="43"/>
      <c r="M767" s="43"/>
      <c r="N767" s="23">
        <f>F767*G767</f>
        <v>0</v>
      </c>
      <c r="O767" s="23">
        <f>F767*H767</f>
        <v>0</v>
      </c>
      <c r="P767" s="24" t="e">
        <f>(I767*F767)/N767</f>
        <v>#DIV/0!</v>
      </c>
      <c r="Q767" s="25">
        <f>F767*J767</f>
        <v>0</v>
      </c>
      <c r="R767" s="26" t="e">
        <f>(Q767*9)/N767</f>
        <v>#DIV/0!</v>
      </c>
      <c r="S767" s="25">
        <f>F767*K767</f>
        <v>0</v>
      </c>
      <c r="T767" s="23">
        <f>L767*F767</f>
        <v>0</v>
      </c>
      <c r="U767" s="23">
        <f>M767*F767</f>
        <v>0</v>
      </c>
      <c r="V767" s="27" t="e">
        <f>(U767*4)/N767</f>
        <v>#DIV/0!</v>
      </c>
      <c r="W767" s="24" t="e">
        <f>U767/E767</f>
        <v>#DIV/0!</v>
      </c>
      <c r="X767" s="16">
        <f>IF($D$3="Calories",N767,"")</f>
        <v>0</v>
      </c>
      <c r="Y767" s="16">
        <f>IF($F$3="Grams",O767,IF($F$3="% Calories",P767,""))</f>
        <v>0</v>
      </c>
      <c r="Z767" s="16" t="str">
        <f>IF($G$3="Grams",K767,"")</f>
        <v/>
      </c>
      <c r="AA767" s="16">
        <f>IF($H$3="Grams",Q767,IF($H$3="% Calories",R767,""))</f>
        <v>0</v>
      </c>
      <c r="AB767" s="16" t="str">
        <f>IF($I$3="Milligrams",T767,"")</f>
        <v/>
      </c>
      <c r="AC767" s="16">
        <f>IF($E$3="Grams",U767, IF($E$3="% Calories", V767, IF($E$3="% Weight",W767, "")))</f>
        <v>0</v>
      </c>
      <c r="AD767" s="29">
        <v>1</v>
      </c>
    </row>
    <row r="768" spans="1:30">
      <c r="A768" s="30" t="str">
        <f>IF(AND((AC768&lt;=$E$4),(AB768&lt;=$I$4),(AA768&lt;=$H$4),(Z768&lt;=$G$4),(Y768&lt;=$F$4),(X768&lt;=$D$4)),"Compliant","Non-Compliant")</f>
        <v>Compliant</v>
      </c>
      <c r="B768" s="38"/>
      <c r="C768" s="38"/>
      <c r="D768" s="39"/>
      <c r="E768" s="40"/>
      <c r="F768" s="31"/>
      <c r="G768" s="40"/>
      <c r="H768" s="40"/>
      <c r="I768" s="40"/>
      <c r="J768" s="40"/>
      <c r="K768" s="40"/>
      <c r="L768" s="40"/>
      <c r="M768" s="40"/>
      <c r="N768" s="32">
        <f>F768*G768</f>
        <v>0</v>
      </c>
      <c r="O768" s="32">
        <f>F768*H768</f>
        <v>0</v>
      </c>
      <c r="P768" s="33" t="e">
        <f>(I768*F768)/N768</f>
        <v>#DIV/0!</v>
      </c>
      <c r="Q768" s="34">
        <f>F768*J768</f>
        <v>0</v>
      </c>
      <c r="R768" s="35" t="e">
        <f>(Q768*9)/N768</f>
        <v>#DIV/0!</v>
      </c>
      <c r="S768" s="34">
        <f>F768*K768</f>
        <v>0</v>
      </c>
      <c r="T768" s="32">
        <f>L768*F768</f>
        <v>0</v>
      </c>
      <c r="U768" s="32">
        <f>M768*F768</f>
        <v>0</v>
      </c>
      <c r="V768" s="36" t="e">
        <f>(U768*4)/N768</f>
        <v>#DIV/0!</v>
      </c>
      <c r="W768" s="33" t="e">
        <f>U768/E768</f>
        <v>#DIV/0!</v>
      </c>
      <c r="X768" s="16">
        <f>IF($D$3="Calories",N768,"")</f>
        <v>0</v>
      </c>
      <c r="Y768" s="16">
        <f>IF($F$3="Grams",O768,IF($F$3="% Calories",P768,""))</f>
        <v>0</v>
      </c>
      <c r="Z768" s="16" t="str">
        <f>IF($G$3="Grams",K768,"")</f>
        <v/>
      </c>
      <c r="AA768" s="16">
        <f>IF($H$3="Grams",Q768,IF($H$3="% Calories",R768,""))</f>
        <v>0</v>
      </c>
      <c r="AB768" s="16" t="str">
        <f>IF($I$3="Milligrams",T768,"")</f>
        <v/>
      </c>
      <c r="AC768" s="16">
        <f>IF($E$3="Grams",U768, IF($E$3="% Calories", V768, IF($E$3="% Weight",W768, "")))</f>
        <v>0</v>
      </c>
      <c r="AD768" s="29">
        <v>1</v>
      </c>
    </row>
    <row r="769" spans="1:30">
      <c r="A769" s="21" t="str">
        <f>IF(AND((AC769&lt;=$E$4),(AB769&lt;=$I$4),(AA769&lt;=$H$4),(Z769&lt;=$G$4),(Y769&lt;=$F$4),(X769&lt;=$D$4)),"Compliant","Non-Compliant")</f>
        <v>Compliant</v>
      </c>
      <c r="B769" s="41"/>
      <c r="C769" s="41"/>
      <c r="D769" s="42"/>
      <c r="E769" s="43"/>
      <c r="F769" s="22"/>
      <c r="G769" s="43"/>
      <c r="H769" s="43"/>
      <c r="I769" s="43"/>
      <c r="J769" s="43"/>
      <c r="K769" s="43"/>
      <c r="L769" s="43"/>
      <c r="M769" s="43"/>
      <c r="N769" s="23">
        <f>F769*G769</f>
        <v>0</v>
      </c>
      <c r="O769" s="23">
        <f>F769*H769</f>
        <v>0</v>
      </c>
      <c r="P769" s="24" t="e">
        <f>(I769*F769)/N769</f>
        <v>#DIV/0!</v>
      </c>
      <c r="Q769" s="25">
        <f>F769*J769</f>
        <v>0</v>
      </c>
      <c r="R769" s="26" t="e">
        <f>(Q769*9)/N769</f>
        <v>#DIV/0!</v>
      </c>
      <c r="S769" s="25">
        <f>F769*K769</f>
        <v>0</v>
      </c>
      <c r="T769" s="23">
        <f>L769*F769</f>
        <v>0</v>
      </c>
      <c r="U769" s="23">
        <f>M769*F769</f>
        <v>0</v>
      </c>
      <c r="V769" s="27" t="e">
        <f>(U769*4)/N769</f>
        <v>#DIV/0!</v>
      </c>
      <c r="W769" s="24" t="e">
        <f>U769/E769</f>
        <v>#DIV/0!</v>
      </c>
      <c r="X769" s="16">
        <f>IF($D$3="Calories",N769,"")</f>
        <v>0</v>
      </c>
      <c r="Y769" s="16">
        <f>IF($F$3="Grams",O769,IF($F$3="% Calories",P769,""))</f>
        <v>0</v>
      </c>
      <c r="Z769" s="16" t="str">
        <f>IF($G$3="Grams",K769,"")</f>
        <v/>
      </c>
      <c r="AA769" s="16">
        <f>IF($H$3="Grams",Q769,IF($H$3="% Calories",R769,""))</f>
        <v>0</v>
      </c>
      <c r="AB769" s="16" t="str">
        <f>IF($I$3="Milligrams",T769,"")</f>
        <v/>
      </c>
      <c r="AC769" s="16">
        <f>IF($E$3="Grams",U769, IF($E$3="% Calories", V769, IF($E$3="% Weight",W769, "")))</f>
        <v>0</v>
      </c>
      <c r="AD769" s="29">
        <v>1</v>
      </c>
    </row>
    <row r="770" spans="1:30">
      <c r="A770" s="30" t="str">
        <f>IF(AND((AC770&lt;=$E$4),(AB770&lt;=$I$4),(AA770&lt;=$H$4),(Z770&lt;=$G$4),(Y770&lt;=$F$4),(X770&lt;=$D$4)),"Compliant","Non-Compliant")</f>
        <v>Compliant</v>
      </c>
      <c r="B770" s="38"/>
      <c r="C770" s="38"/>
      <c r="D770" s="39"/>
      <c r="E770" s="40"/>
      <c r="F770" s="31"/>
      <c r="G770" s="40"/>
      <c r="H770" s="40"/>
      <c r="I770" s="40"/>
      <c r="J770" s="40"/>
      <c r="K770" s="40"/>
      <c r="L770" s="40"/>
      <c r="M770" s="40"/>
      <c r="N770" s="32">
        <f>F770*G770</f>
        <v>0</v>
      </c>
      <c r="O770" s="32">
        <f>F770*H770</f>
        <v>0</v>
      </c>
      <c r="P770" s="33" t="e">
        <f>(I770*F770)/N770</f>
        <v>#DIV/0!</v>
      </c>
      <c r="Q770" s="34">
        <f>F770*J770</f>
        <v>0</v>
      </c>
      <c r="R770" s="35" t="e">
        <f>(Q770*9)/N770</f>
        <v>#DIV/0!</v>
      </c>
      <c r="S770" s="34">
        <f>F770*K770</f>
        <v>0</v>
      </c>
      <c r="T770" s="32">
        <f>L770*F770</f>
        <v>0</v>
      </c>
      <c r="U770" s="32">
        <f>M770*F770</f>
        <v>0</v>
      </c>
      <c r="V770" s="36" t="e">
        <f>(U770*4)/N770</f>
        <v>#DIV/0!</v>
      </c>
      <c r="W770" s="33" t="e">
        <f>U770/E770</f>
        <v>#DIV/0!</v>
      </c>
      <c r="X770" s="16">
        <f>IF($D$3="Calories",N770,"")</f>
        <v>0</v>
      </c>
      <c r="Y770" s="16">
        <f>IF($F$3="Grams",O770,IF($F$3="% Calories",P770,""))</f>
        <v>0</v>
      </c>
      <c r="Z770" s="16" t="str">
        <f>IF($G$3="Grams",K770,"")</f>
        <v/>
      </c>
      <c r="AA770" s="16">
        <f>IF($H$3="Grams",Q770,IF($H$3="% Calories",R770,""))</f>
        <v>0</v>
      </c>
      <c r="AB770" s="16" t="str">
        <f>IF($I$3="Milligrams",T770,"")</f>
        <v/>
      </c>
      <c r="AC770" s="16">
        <f>IF($E$3="Grams",U770, IF($E$3="% Calories", V770, IF($E$3="% Weight",W770, "")))</f>
        <v>0</v>
      </c>
      <c r="AD770" s="29">
        <v>1</v>
      </c>
    </row>
    <row r="771" spans="1:30">
      <c r="A771" s="21" t="str">
        <f>IF(AND((AC771&lt;=$E$4),(AB771&lt;=$I$4),(AA771&lt;=$H$4),(Z771&lt;=$G$4),(Y771&lt;=$F$4),(X771&lt;=$D$4)),"Compliant","Non-Compliant")</f>
        <v>Compliant</v>
      </c>
      <c r="B771" s="41"/>
      <c r="C771" s="41"/>
      <c r="D771" s="42"/>
      <c r="E771" s="43"/>
      <c r="F771" s="22"/>
      <c r="G771" s="43"/>
      <c r="H771" s="43"/>
      <c r="I771" s="43"/>
      <c r="J771" s="43"/>
      <c r="K771" s="43"/>
      <c r="L771" s="43"/>
      <c r="M771" s="43"/>
      <c r="N771" s="23">
        <f>F771*G771</f>
        <v>0</v>
      </c>
      <c r="O771" s="23">
        <f>F771*H771</f>
        <v>0</v>
      </c>
      <c r="P771" s="24" t="e">
        <f>(I771*F771)/N771</f>
        <v>#DIV/0!</v>
      </c>
      <c r="Q771" s="25">
        <f>F771*J771</f>
        <v>0</v>
      </c>
      <c r="R771" s="26" t="e">
        <f>(Q771*9)/N771</f>
        <v>#DIV/0!</v>
      </c>
      <c r="S771" s="25">
        <f>F771*K771</f>
        <v>0</v>
      </c>
      <c r="T771" s="23">
        <f>L771*F771</f>
        <v>0</v>
      </c>
      <c r="U771" s="23">
        <f>M771*F771</f>
        <v>0</v>
      </c>
      <c r="V771" s="27" t="e">
        <f>(U771*4)/N771</f>
        <v>#DIV/0!</v>
      </c>
      <c r="W771" s="24" t="e">
        <f>U771/E771</f>
        <v>#DIV/0!</v>
      </c>
      <c r="X771" s="16">
        <f>IF($D$3="Calories",N771,"")</f>
        <v>0</v>
      </c>
      <c r="Y771" s="16">
        <f>IF($F$3="Grams",O771,IF($F$3="% Calories",P771,""))</f>
        <v>0</v>
      </c>
      <c r="Z771" s="16" t="str">
        <f>IF($G$3="Grams",K771,"")</f>
        <v/>
      </c>
      <c r="AA771" s="16">
        <f>IF($H$3="Grams",Q771,IF($H$3="% Calories",R771,""))</f>
        <v>0</v>
      </c>
      <c r="AB771" s="16" t="str">
        <f>IF($I$3="Milligrams",T771,"")</f>
        <v/>
      </c>
      <c r="AC771" s="16">
        <f>IF($E$3="Grams",U771, IF($E$3="% Calories", V771, IF($E$3="% Weight",W771, "")))</f>
        <v>0</v>
      </c>
      <c r="AD771" s="29">
        <v>1</v>
      </c>
    </row>
    <row r="772" spans="1:30">
      <c r="A772" s="30" t="str">
        <f>IF(AND((AC772&lt;=$E$4),(AB772&lt;=$I$4),(AA772&lt;=$H$4),(Z772&lt;=$G$4),(Y772&lt;=$F$4),(X772&lt;=$D$4)),"Compliant","Non-Compliant")</f>
        <v>Compliant</v>
      </c>
      <c r="B772" s="38"/>
      <c r="C772" s="38"/>
      <c r="D772" s="39"/>
      <c r="E772" s="40"/>
      <c r="F772" s="31"/>
      <c r="G772" s="40"/>
      <c r="H772" s="40"/>
      <c r="I772" s="40"/>
      <c r="J772" s="40"/>
      <c r="K772" s="40"/>
      <c r="L772" s="40"/>
      <c r="M772" s="40"/>
      <c r="N772" s="32">
        <f>F772*G772</f>
        <v>0</v>
      </c>
      <c r="O772" s="32">
        <f>F772*H772</f>
        <v>0</v>
      </c>
      <c r="P772" s="33" t="e">
        <f>(I772*F772)/N772</f>
        <v>#DIV/0!</v>
      </c>
      <c r="Q772" s="34">
        <f>F772*J772</f>
        <v>0</v>
      </c>
      <c r="R772" s="35" t="e">
        <f>(Q772*9)/N772</f>
        <v>#DIV/0!</v>
      </c>
      <c r="S772" s="34">
        <f>F772*K772</f>
        <v>0</v>
      </c>
      <c r="T772" s="32">
        <f>L772*F772</f>
        <v>0</v>
      </c>
      <c r="U772" s="32">
        <f>M772*F772</f>
        <v>0</v>
      </c>
      <c r="V772" s="36" t="e">
        <f>(U772*4)/N772</f>
        <v>#DIV/0!</v>
      </c>
      <c r="W772" s="33" t="e">
        <f>U772/E772</f>
        <v>#DIV/0!</v>
      </c>
      <c r="X772" s="16">
        <f>IF($D$3="Calories",N772,"")</f>
        <v>0</v>
      </c>
      <c r="Y772" s="16">
        <f>IF($F$3="Grams",O772,IF($F$3="% Calories",P772,""))</f>
        <v>0</v>
      </c>
      <c r="Z772" s="16" t="str">
        <f>IF($G$3="Grams",K772,"")</f>
        <v/>
      </c>
      <c r="AA772" s="16">
        <f>IF($H$3="Grams",Q772,IF($H$3="% Calories",R772,""))</f>
        <v>0</v>
      </c>
      <c r="AB772" s="16" t="str">
        <f>IF($I$3="Milligrams",T772,"")</f>
        <v/>
      </c>
      <c r="AC772" s="16">
        <f>IF($E$3="Grams",U772, IF($E$3="% Calories", V772, IF($E$3="% Weight",W772, "")))</f>
        <v>0</v>
      </c>
      <c r="AD772" s="29">
        <v>1</v>
      </c>
    </row>
    <row r="773" spans="1:30">
      <c r="A773" s="21" t="str">
        <f>IF(AND((AC773&lt;=$E$4),(AB773&lt;=$I$4),(AA773&lt;=$H$4),(Z773&lt;=$G$4),(Y773&lt;=$F$4),(X773&lt;=$D$4)),"Compliant","Non-Compliant")</f>
        <v>Compliant</v>
      </c>
      <c r="B773" s="41"/>
      <c r="C773" s="41"/>
      <c r="D773" s="42"/>
      <c r="E773" s="43"/>
      <c r="F773" s="22"/>
      <c r="G773" s="43"/>
      <c r="H773" s="43"/>
      <c r="I773" s="43"/>
      <c r="J773" s="43"/>
      <c r="K773" s="43"/>
      <c r="L773" s="43"/>
      <c r="M773" s="43"/>
      <c r="N773" s="23">
        <f>F773*G773</f>
        <v>0</v>
      </c>
      <c r="O773" s="23">
        <f>F773*H773</f>
        <v>0</v>
      </c>
      <c r="P773" s="24" t="e">
        <f>(I773*F773)/N773</f>
        <v>#DIV/0!</v>
      </c>
      <c r="Q773" s="25">
        <f>F773*J773</f>
        <v>0</v>
      </c>
      <c r="R773" s="26" t="e">
        <f>(Q773*9)/N773</f>
        <v>#DIV/0!</v>
      </c>
      <c r="S773" s="25">
        <f>F773*K773</f>
        <v>0</v>
      </c>
      <c r="T773" s="23">
        <f>L773*F773</f>
        <v>0</v>
      </c>
      <c r="U773" s="23">
        <f>M773*F773</f>
        <v>0</v>
      </c>
      <c r="V773" s="27" t="e">
        <f>(U773*4)/N773</f>
        <v>#DIV/0!</v>
      </c>
      <c r="W773" s="24" t="e">
        <f>U773/E773</f>
        <v>#DIV/0!</v>
      </c>
      <c r="X773" s="16">
        <f>IF($D$3="Calories",N773,"")</f>
        <v>0</v>
      </c>
      <c r="Y773" s="16">
        <f>IF($F$3="Grams",O773,IF($F$3="% Calories",P773,""))</f>
        <v>0</v>
      </c>
      <c r="Z773" s="16" t="str">
        <f>IF($G$3="Grams",K773,"")</f>
        <v/>
      </c>
      <c r="AA773" s="16">
        <f>IF($H$3="Grams",Q773,IF($H$3="% Calories",R773,""))</f>
        <v>0</v>
      </c>
      <c r="AB773" s="16" t="str">
        <f>IF($I$3="Milligrams",T773,"")</f>
        <v/>
      </c>
      <c r="AC773" s="16">
        <f>IF($E$3="Grams",U773, IF($E$3="% Calories", V773, IF($E$3="% Weight",W773, "")))</f>
        <v>0</v>
      </c>
      <c r="AD773" s="29">
        <v>1</v>
      </c>
    </row>
    <row r="774" spans="1:30">
      <c r="A774" s="30" t="str">
        <f>IF(AND((AC774&lt;=$E$4),(AB774&lt;=$I$4),(AA774&lt;=$H$4),(Z774&lt;=$G$4),(Y774&lt;=$F$4),(X774&lt;=$D$4)),"Compliant","Non-Compliant")</f>
        <v>Compliant</v>
      </c>
      <c r="B774" s="38"/>
      <c r="C774" s="38"/>
      <c r="D774" s="39"/>
      <c r="E774" s="40"/>
      <c r="F774" s="31"/>
      <c r="G774" s="40"/>
      <c r="H774" s="40"/>
      <c r="I774" s="40"/>
      <c r="J774" s="40"/>
      <c r="K774" s="40"/>
      <c r="L774" s="40"/>
      <c r="M774" s="40"/>
      <c r="N774" s="32">
        <f>F774*G774</f>
        <v>0</v>
      </c>
      <c r="O774" s="32">
        <f>F774*H774</f>
        <v>0</v>
      </c>
      <c r="P774" s="33" t="e">
        <f>(I774*F774)/N774</f>
        <v>#DIV/0!</v>
      </c>
      <c r="Q774" s="34">
        <f>F774*J774</f>
        <v>0</v>
      </c>
      <c r="R774" s="35" t="e">
        <f>(Q774*9)/N774</f>
        <v>#DIV/0!</v>
      </c>
      <c r="S774" s="34">
        <f>F774*K774</f>
        <v>0</v>
      </c>
      <c r="T774" s="32">
        <f>L774*F774</f>
        <v>0</v>
      </c>
      <c r="U774" s="32">
        <f>M774*F774</f>
        <v>0</v>
      </c>
      <c r="V774" s="36" t="e">
        <f>(U774*4)/N774</f>
        <v>#DIV/0!</v>
      </c>
      <c r="W774" s="33" t="e">
        <f>U774/E774</f>
        <v>#DIV/0!</v>
      </c>
      <c r="X774" s="16">
        <f>IF($D$3="Calories",N774,"")</f>
        <v>0</v>
      </c>
      <c r="Y774" s="16">
        <f>IF($F$3="Grams",O774,IF($F$3="% Calories",P774,""))</f>
        <v>0</v>
      </c>
      <c r="Z774" s="16" t="str">
        <f>IF($G$3="Grams",K774,"")</f>
        <v/>
      </c>
      <c r="AA774" s="16">
        <f>IF($H$3="Grams",Q774,IF($H$3="% Calories",R774,""))</f>
        <v>0</v>
      </c>
      <c r="AB774" s="16" t="str">
        <f>IF($I$3="Milligrams",T774,"")</f>
        <v/>
      </c>
      <c r="AC774" s="16">
        <f>IF($E$3="Grams",U774, IF($E$3="% Calories", V774, IF($E$3="% Weight",W774, "")))</f>
        <v>0</v>
      </c>
      <c r="AD774" s="29">
        <v>1</v>
      </c>
    </row>
    <row r="775" spans="1:30">
      <c r="A775" s="21" t="str">
        <f>IF(AND((AC775&lt;=$E$4),(AB775&lt;=$I$4),(AA775&lt;=$H$4),(Z775&lt;=$G$4),(Y775&lt;=$F$4),(X775&lt;=$D$4)),"Compliant","Non-Compliant")</f>
        <v>Compliant</v>
      </c>
      <c r="B775" s="41"/>
      <c r="C775" s="41"/>
      <c r="D775" s="42"/>
      <c r="E775" s="43"/>
      <c r="F775" s="22"/>
      <c r="G775" s="43"/>
      <c r="H775" s="43"/>
      <c r="I775" s="43"/>
      <c r="J775" s="43"/>
      <c r="K775" s="43"/>
      <c r="L775" s="43"/>
      <c r="M775" s="43"/>
      <c r="N775" s="23">
        <f>F775*G775</f>
        <v>0</v>
      </c>
      <c r="O775" s="23">
        <f>F775*H775</f>
        <v>0</v>
      </c>
      <c r="P775" s="24" t="e">
        <f>(I775*F775)/N775</f>
        <v>#DIV/0!</v>
      </c>
      <c r="Q775" s="25">
        <f>F775*J775</f>
        <v>0</v>
      </c>
      <c r="R775" s="26" t="e">
        <f>(Q775*9)/N775</f>
        <v>#DIV/0!</v>
      </c>
      <c r="S775" s="25">
        <f>F775*K775</f>
        <v>0</v>
      </c>
      <c r="T775" s="23">
        <f>L775*F775</f>
        <v>0</v>
      </c>
      <c r="U775" s="23">
        <f>M775*F775</f>
        <v>0</v>
      </c>
      <c r="V775" s="27" t="e">
        <f>(U775*4)/N775</f>
        <v>#DIV/0!</v>
      </c>
      <c r="W775" s="24" t="e">
        <f>U775/E775</f>
        <v>#DIV/0!</v>
      </c>
      <c r="X775" s="16">
        <f>IF($D$3="Calories",N775,"")</f>
        <v>0</v>
      </c>
      <c r="Y775" s="16">
        <f>IF($F$3="Grams",O775,IF($F$3="% Calories",P775,""))</f>
        <v>0</v>
      </c>
      <c r="Z775" s="16" t="str">
        <f>IF($G$3="Grams",K775,"")</f>
        <v/>
      </c>
      <c r="AA775" s="16">
        <f>IF($H$3="Grams",Q775,IF($H$3="% Calories",R775,""))</f>
        <v>0</v>
      </c>
      <c r="AB775" s="16" t="str">
        <f>IF($I$3="Milligrams",T775,"")</f>
        <v/>
      </c>
      <c r="AC775" s="16">
        <f>IF($E$3="Grams",U775, IF($E$3="% Calories", V775, IF($E$3="% Weight",W775, "")))</f>
        <v>0</v>
      </c>
      <c r="AD775" s="29">
        <v>1</v>
      </c>
    </row>
    <row r="776" spans="1:30">
      <c r="A776" s="30" t="str">
        <f>IF(AND((AC776&lt;=$E$4),(AB776&lt;=$I$4),(AA776&lt;=$H$4),(Z776&lt;=$G$4),(Y776&lt;=$F$4),(X776&lt;=$D$4)),"Compliant","Non-Compliant")</f>
        <v>Compliant</v>
      </c>
      <c r="B776" s="38"/>
      <c r="C776" s="38"/>
      <c r="D776" s="39"/>
      <c r="E776" s="40"/>
      <c r="F776" s="31"/>
      <c r="G776" s="40"/>
      <c r="H776" s="40"/>
      <c r="I776" s="40"/>
      <c r="J776" s="40"/>
      <c r="K776" s="40"/>
      <c r="L776" s="40"/>
      <c r="M776" s="40"/>
      <c r="N776" s="32">
        <f>F776*G776</f>
        <v>0</v>
      </c>
      <c r="O776" s="32">
        <f>F776*H776</f>
        <v>0</v>
      </c>
      <c r="P776" s="33" t="e">
        <f>(I776*F776)/N776</f>
        <v>#DIV/0!</v>
      </c>
      <c r="Q776" s="34">
        <f>F776*J776</f>
        <v>0</v>
      </c>
      <c r="R776" s="35" t="e">
        <f>(Q776*9)/N776</f>
        <v>#DIV/0!</v>
      </c>
      <c r="S776" s="34">
        <f>F776*K776</f>
        <v>0</v>
      </c>
      <c r="T776" s="32">
        <f>L776*F776</f>
        <v>0</v>
      </c>
      <c r="U776" s="32">
        <f>M776*F776</f>
        <v>0</v>
      </c>
      <c r="V776" s="36" t="e">
        <f>(U776*4)/N776</f>
        <v>#DIV/0!</v>
      </c>
      <c r="W776" s="33" t="e">
        <f>U776/E776</f>
        <v>#DIV/0!</v>
      </c>
      <c r="X776" s="16">
        <f>IF($D$3="Calories",N776,"")</f>
        <v>0</v>
      </c>
      <c r="Y776" s="16">
        <f>IF($F$3="Grams",O776,IF($F$3="% Calories",P776,""))</f>
        <v>0</v>
      </c>
      <c r="Z776" s="16" t="str">
        <f>IF($G$3="Grams",K776,"")</f>
        <v/>
      </c>
      <c r="AA776" s="16">
        <f>IF($H$3="Grams",Q776,IF($H$3="% Calories",R776,""))</f>
        <v>0</v>
      </c>
      <c r="AB776" s="16" t="str">
        <f>IF($I$3="Milligrams",T776,"")</f>
        <v/>
      </c>
      <c r="AC776" s="16">
        <f>IF($E$3="Grams",U776, IF($E$3="% Calories", V776, IF($E$3="% Weight",W776, "")))</f>
        <v>0</v>
      </c>
      <c r="AD776" s="29">
        <v>1</v>
      </c>
    </row>
    <row r="777" spans="1:30">
      <c r="A777" s="21" t="str">
        <f>IF(AND((AC777&lt;=$E$4),(AB777&lt;=$I$4),(AA777&lt;=$H$4),(Z777&lt;=$G$4),(Y777&lt;=$F$4),(X777&lt;=$D$4)),"Compliant","Non-Compliant")</f>
        <v>Compliant</v>
      </c>
      <c r="B777" s="41"/>
      <c r="C777" s="41"/>
      <c r="D777" s="42"/>
      <c r="E777" s="43"/>
      <c r="F777" s="22"/>
      <c r="G777" s="43"/>
      <c r="H777" s="43"/>
      <c r="I777" s="43"/>
      <c r="J777" s="43"/>
      <c r="K777" s="43"/>
      <c r="L777" s="43"/>
      <c r="M777" s="43"/>
      <c r="N777" s="23">
        <f>F777*G777</f>
        <v>0</v>
      </c>
      <c r="O777" s="23">
        <f>F777*H777</f>
        <v>0</v>
      </c>
      <c r="P777" s="24" t="e">
        <f>(I777*F777)/N777</f>
        <v>#DIV/0!</v>
      </c>
      <c r="Q777" s="25">
        <f>F777*J777</f>
        <v>0</v>
      </c>
      <c r="R777" s="26" t="e">
        <f>(Q777*9)/N777</f>
        <v>#DIV/0!</v>
      </c>
      <c r="S777" s="25">
        <f>F777*K777</f>
        <v>0</v>
      </c>
      <c r="T777" s="23">
        <f>L777*F777</f>
        <v>0</v>
      </c>
      <c r="U777" s="23">
        <f>M777*F777</f>
        <v>0</v>
      </c>
      <c r="V777" s="27" t="e">
        <f>(U777*4)/N777</f>
        <v>#DIV/0!</v>
      </c>
      <c r="W777" s="24" t="e">
        <f>U777/E777</f>
        <v>#DIV/0!</v>
      </c>
      <c r="X777" s="16">
        <f>IF($D$3="Calories",N777,"")</f>
        <v>0</v>
      </c>
      <c r="Y777" s="16">
        <f>IF($F$3="Grams",O777,IF($F$3="% Calories",P777,""))</f>
        <v>0</v>
      </c>
      <c r="Z777" s="16" t="str">
        <f>IF($G$3="Grams",K777,"")</f>
        <v/>
      </c>
      <c r="AA777" s="16">
        <f>IF($H$3="Grams",Q777,IF($H$3="% Calories",R777,""))</f>
        <v>0</v>
      </c>
      <c r="AB777" s="16" t="str">
        <f>IF($I$3="Milligrams",T777,"")</f>
        <v/>
      </c>
      <c r="AC777" s="16">
        <f>IF($E$3="Grams",U777, IF($E$3="% Calories", V777, IF($E$3="% Weight",W777, "")))</f>
        <v>0</v>
      </c>
      <c r="AD777" s="29">
        <v>1</v>
      </c>
    </row>
    <row r="778" spans="1:30">
      <c r="A778" s="30" t="str">
        <f>IF(AND((AC778&lt;=$E$4),(AB778&lt;=$I$4),(AA778&lt;=$H$4),(Z778&lt;=$G$4),(Y778&lt;=$F$4),(X778&lt;=$D$4)),"Compliant","Non-Compliant")</f>
        <v>Compliant</v>
      </c>
      <c r="B778" s="38"/>
      <c r="C778" s="38"/>
      <c r="D778" s="39"/>
      <c r="E778" s="40"/>
      <c r="F778" s="31"/>
      <c r="G778" s="40"/>
      <c r="H778" s="40"/>
      <c r="I778" s="40"/>
      <c r="J778" s="40"/>
      <c r="K778" s="40"/>
      <c r="L778" s="40"/>
      <c r="M778" s="40"/>
      <c r="N778" s="32">
        <f>F778*G778</f>
        <v>0</v>
      </c>
      <c r="O778" s="32">
        <f>F778*H778</f>
        <v>0</v>
      </c>
      <c r="P778" s="33" t="e">
        <f>(I778*F778)/N778</f>
        <v>#DIV/0!</v>
      </c>
      <c r="Q778" s="34">
        <f>F778*J778</f>
        <v>0</v>
      </c>
      <c r="R778" s="35" t="e">
        <f>(Q778*9)/N778</f>
        <v>#DIV/0!</v>
      </c>
      <c r="S778" s="34">
        <f>F778*K778</f>
        <v>0</v>
      </c>
      <c r="T778" s="32">
        <f>L778*F778</f>
        <v>0</v>
      </c>
      <c r="U778" s="32">
        <f>M778*F778</f>
        <v>0</v>
      </c>
      <c r="V778" s="36" t="e">
        <f>(U778*4)/N778</f>
        <v>#DIV/0!</v>
      </c>
      <c r="W778" s="33" t="e">
        <f>U778/E778</f>
        <v>#DIV/0!</v>
      </c>
      <c r="X778" s="16">
        <f>IF($D$3="Calories",N778,"")</f>
        <v>0</v>
      </c>
      <c r="Y778" s="16">
        <f>IF($F$3="Grams",O778,IF($F$3="% Calories",P778,""))</f>
        <v>0</v>
      </c>
      <c r="Z778" s="16" t="str">
        <f>IF($G$3="Grams",K778,"")</f>
        <v/>
      </c>
      <c r="AA778" s="16">
        <f>IF($H$3="Grams",Q778,IF($H$3="% Calories",R778,""))</f>
        <v>0</v>
      </c>
      <c r="AB778" s="16" t="str">
        <f>IF($I$3="Milligrams",T778,"")</f>
        <v/>
      </c>
      <c r="AC778" s="16">
        <f>IF($E$3="Grams",U778, IF($E$3="% Calories", V778, IF($E$3="% Weight",W778, "")))</f>
        <v>0</v>
      </c>
      <c r="AD778" s="29">
        <v>1</v>
      </c>
    </row>
    <row r="779" spans="1:30">
      <c r="A779" s="21" t="str">
        <f>IF(AND((AC779&lt;=$E$4),(AB779&lt;=$I$4),(AA779&lt;=$H$4),(Z779&lt;=$G$4),(Y779&lt;=$F$4),(X779&lt;=$D$4)),"Compliant","Non-Compliant")</f>
        <v>Compliant</v>
      </c>
      <c r="B779" s="41"/>
      <c r="C779" s="41"/>
      <c r="D779" s="42"/>
      <c r="E779" s="43"/>
      <c r="F779" s="22"/>
      <c r="G779" s="43"/>
      <c r="H779" s="43"/>
      <c r="I779" s="43"/>
      <c r="J779" s="43"/>
      <c r="K779" s="43"/>
      <c r="L779" s="43"/>
      <c r="M779" s="43"/>
      <c r="N779" s="23">
        <f>F779*G779</f>
        <v>0</v>
      </c>
      <c r="O779" s="23">
        <f>F779*H779</f>
        <v>0</v>
      </c>
      <c r="P779" s="24" t="e">
        <f>(I779*F779)/N779</f>
        <v>#DIV/0!</v>
      </c>
      <c r="Q779" s="25">
        <f>F779*J779</f>
        <v>0</v>
      </c>
      <c r="R779" s="26" t="e">
        <f>(Q779*9)/N779</f>
        <v>#DIV/0!</v>
      </c>
      <c r="S779" s="25">
        <f>F779*K779</f>
        <v>0</v>
      </c>
      <c r="T779" s="23">
        <f>L779*F779</f>
        <v>0</v>
      </c>
      <c r="U779" s="23">
        <f>M779*F779</f>
        <v>0</v>
      </c>
      <c r="V779" s="27" t="e">
        <f>(U779*4)/N779</f>
        <v>#DIV/0!</v>
      </c>
      <c r="W779" s="24" t="e">
        <f>U779/E779</f>
        <v>#DIV/0!</v>
      </c>
      <c r="X779" s="16">
        <f>IF($D$3="Calories",N779,"")</f>
        <v>0</v>
      </c>
      <c r="Y779" s="16">
        <f>IF($F$3="Grams",O779,IF($F$3="% Calories",P779,""))</f>
        <v>0</v>
      </c>
      <c r="Z779" s="16" t="str">
        <f>IF($G$3="Grams",K779,"")</f>
        <v/>
      </c>
      <c r="AA779" s="16">
        <f>IF($H$3="Grams",Q779,IF($H$3="% Calories",R779,""))</f>
        <v>0</v>
      </c>
      <c r="AB779" s="16" t="str">
        <f>IF($I$3="Milligrams",T779,"")</f>
        <v/>
      </c>
      <c r="AC779" s="16">
        <f>IF($E$3="Grams",U779, IF($E$3="% Calories", V779, IF($E$3="% Weight",W779, "")))</f>
        <v>0</v>
      </c>
      <c r="AD779" s="29">
        <v>1</v>
      </c>
    </row>
    <row r="780" spans="1:30">
      <c r="A780" s="30" t="str">
        <f>IF(AND((AC780&lt;=$E$4),(AB780&lt;=$I$4),(AA780&lt;=$H$4),(Z780&lt;=$G$4),(Y780&lt;=$F$4),(X780&lt;=$D$4)),"Compliant","Non-Compliant")</f>
        <v>Compliant</v>
      </c>
      <c r="B780" s="38"/>
      <c r="C780" s="38"/>
      <c r="D780" s="39"/>
      <c r="E780" s="40"/>
      <c r="F780" s="31"/>
      <c r="G780" s="40"/>
      <c r="H780" s="40"/>
      <c r="I780" s="40"/>
      <c r="J780" s="40"/>
      <c r="K780" s="40"/>
      <c r="L780" s="40"/>
      <c r="M780" s="40"/>
      <c r="N780" s="32">
        <f>F780*G780</f>
        <v>0</v>
      </c>
      <c r="O780" s="32">
        <f>F780*H780</f>
        <v>0</v>
      </c>
      <c r="P780" s="33" t="e">
        <f>(I780*F780)/N780</f>
        <v>#DIV/0!</v>
      </c>
      <c r="Q780" s="34">
        <f>F780*J780</f>
        <v>0</v>
      </c>
      <c r="R780" s="35" t="e">
        <f>(Q780*9)/N780</f>
        <v>#DIV/0!</v>
      </c>
      <c r="S780" s="34">
        <f>F780*K780</f>
        <v>0</v>
      </c>
      <c r="T780" s="32">
        <f>L780*F780</f>
        <v>0</v>
      </c>
      <c r="U780" s="32">
        <f>M780*F780</f>
        <v>0</v>
      </c>
      <c r="V780" s="36" t="e">
        <f>(U780*4)/N780</f>
        <v>#DIV/0!</v>
      </c>
      <c r="W780" s="33" t="e">
        <f>U780/E780</f>
        <v>#DIV/0!</v>
      </c>
      <c r="X780" s="16">
        <f>IF($D$3="Calories",N780,"")</f>
        <v>0</v>
      </c>
      <c r="Y780" s="16">
        <f>IF($F$3="Grams",O780,IF($F$3="% Calories",P780,""))</f>
        <v>0</v>
      </c>
      <c r="Z780" s="16" t="str">
        <f>IF($G$3="Grams",K780,"")</f>
        <v/>
      </c>
      <c r="AA780" s="16">
        <f>IF($H$3="Grams",Q780,IF($H$3="% Calories",R780,""))</f>
        <v>0</v>
      </c>
      <c r="AB780" s="16" t="str">
        <f>IF($I$3="Milligrams",T780,"")</f>
        <v/>
      </c>
      <c r="AC780" s="16">
        <f>IF($E$3="Grams",U780, IF($E$3="% Calories", V780, IF($E$3="% Weight",W780, "")))</f>
        <v>0</v>
      </c>
      <c r="AD780" s="29">
        <v>1</v>
      </c>
    </row>
    <row r="781" spans="1:30">
      <c r="A781" s="21" t="str">
        <f>IF(AND((AC781&lt;=$E$4),(AB781&lt;=$I$4),(AA781&lt;=$H$4),(Z781&lt;=$G$4),(Y781&lt;=$F$4),(X781&lt;=$D$4)),"Compliant","Non-Compliant")</f>
        <v>Compliant</v>
      </c>
      <c r="B781" s="41"/>
      <c r="C781" s="41"/>
      <c r="D781" s="42"/>
      <c r="E781" s="43"/>
      <c r="F781" s="22"/>
      <c r="G781" s="43"/>
      <c r="H781" s="43"/>
      <c r="I781" s="43"/>
      <c r="J781" s="43"/>
      <c r="K781" s="43"/>
      <c r="L781" s="43"/>
      <c r="M781" s="43"/>
      <c r="N781" s="23">
        <f>F781*G781</f>
        <v>0</v>
      </c>
      <c r="O781" s="23">
        <f>F781*H781</f>
        <v>0</v>
      </c>
      <c r="P781" s="24" t="e">
        <f>(I781*F781)/N781</f>
        <v>#DIV/0!</v>
      </c>
      <c r="Q781" s="25">
        <f>F781*J781</f>
        <v>0</v>
      </c>
      <c r="R781" s="26" t="e">
        <f>(Q781*9)/N781</f>
        <v>#DIV/0!</v>
      </c>
      <c r="S781" s="25">
        <f>F781*K781</f>
        <v>0</v>
      </c>
      <c r="T781" s="23">
        <f>L781*F781</f>
        <v>0</v>
      </c>
      <c r="U781" s="23">
        <f>M781*F781</f>
        <v>0</v>
      </c>
      <c r="V781" s="27" t="e">
        <f>(U781*4)/N781</f>
        <v>#DIV/0!</v>
      </c>
      <c r="W781" s="24" t="e">
        <f>U781/E781</f>
        <v>#DIV/0!</v>
      </c>
      <c r="X781" s="16">
        <f>IF($D$3="Calories",N781,"")</f>
        <v>0</v>
      </c>
      <c r="Y781" s="16">
        <f>IF($F$3="Grams",O781,IF($F$3="% Calories",P781,""))</f>
        <v>0</v>
      </c>
      <c r="Z781" s="16" t="str">
        <f>IF($G$3="Grams",K781,"")</f>
        <v/>
      </c>
      <c r="AA781" s="16">
        <f>IF($H$3="Grams",Q781,IF($H$3="% Calories",R781,""))</f>
        <v>0</v>
      </c>
      <c r="AB781" s="16" t="str">
        <f>IF($I$3="Milligrams",T781,"")</f>
        <v/>
      </c>
      <c r="AC781" s="16">
        <f>IF($E$3="Grams",U781, IF($E$3="% Calories", V781, IF($E$3="% Weight",W781, "")))</f>
        <v>0</v>
      </c>
      <c r="AD781" s="29">
        <v>1</v>
      </c>
    </row>
    <row r="782" spans="1:30">
      <c r="A782" s="30" t="str">
        <f>IF(AND((AC782&lt;=$E$4),(AB782&lt;=$I$4),(AA782&lt;=$H$4),(Z782&lt;=$G$4),(Y782&lt;=$F$4),(X782&lt;=$D$4)),"Compliant","Non-Compliant")</f>
        <v>Compliant</v>
      </c>
      <c r="B782" s="38"/>
      <c r="C782" s="38"/>
      <c r="D782" s="39"/>
      <c r="E782" s="40"/>
      <c r="F782" s="31"/>
      <c r="G782" s="40"/>
      <c r="H782" s="40"/>
      <c r="I782" s="40"/>
      <c r="J782" s="40"/>
      <c r="K782" s="40"/>
      <c r="L782" s="40"/>
      <c r="M782" s="40"/>
      <c r="N782" s="32">
        <f>F782*G782</f>
        <v>0</v>
      </c>
      <c r="O782" s="32">
        <f>F782*H782</f>
        <v>0</v>
      </c>
      <c r="P782" s="33" t="e">
        <f>(I782*F782)/N782</f>
        <v>#DIV/0!</v>
      </c>
      <c r="Q782" s="34">
        <f>F782*J782</f>
        <v>0</v>
      </c>
      <c r="R782" s="35" t="e">
        <f>(Q782*9)/N782</f>
        <v>#DIV/0!</v>
      </c>
      <c r="S782" s="34">
        <f>F782*K782</f>
        <v>0</v>
      </c>
      <c r="T782" s="32">
        <f>L782*F782</f>
        <v>0</v>
      </c>
      <c r="U782" s="32">
        <f>M782*F782</f>
        <v>0</v>
      </c>
      <c r="V782" s="36" t="e">
        <f>(U782*4)/N782</f>
        <v>#DIV/0!</v>
      </c>
      <c r="W782" s="33" t="e">
        <f>U782/E782</f>
        <v>#DIV/0!</v>
      </c>
      <c r="X782" s="16">
        <f>IF($D$3="Calories",N782,"")</f>
        <v>0</v>
      </c>
      <c r="Y782" s="16">
        <f>IF($F$3="Grams",O782,IF($F$3="% Calories",P782,""))</f>
        <v>0</v>
      </c>
      <c r="Z782" s="16" t="str">
        <f>IF($G$3="Grams",K782,"")</f>
        <v/>
      </c>
      <c r="AA782" s="16">
        <f>IF($H$3="Grams",Q782,IF($H$3="% Calories",R782,""))</f>
        <v>0</v>
      </c>
      <c r="AB782" s="16" t="str">
        <f>IF($I$3="Milligrams",T782,"")</f>
        <v/>
      </c>
      <c r="AC782" s="16">
        <f>IF($E$3="Grams",U782, IF($E$3="% Calories", V782, IF($E$3="% Weight",W782, "")))</f>
        <v>0</v>
      </c>
      <c r="AD782" s="29">
        <v>1</v>
      </c>
    </row>
    <row r="783" spans="1:30">
      <c r="A783" s="21" t="str">
        <f>IF(AND((AC783&lt;=$E$4),(AB783&lt;=$I$4),(AA783&lt;=$H$4),(Z783&lt;=$G$4),(Y783&lt;=$F$4),(X783&lt;=$D$4)),"Compliant","Non-Compliant")</f>
        <v>Compliant</v>
      </c>
      <c r="B783" s="41"/>
      <c r="C783" s="41"/>
      <c r="D783" s="42"/>
      <c r="E783" s="43"/>
      <c r="F783" s="22"/>
      <c r="G783" s="43"/>
      <c r="H783" s="43"/>
      <c r="I783" s="43"/>
      <c r="J783" s="43"/>
      <c r="K783" s="43"/>
      <c r="L783" s="43"/>
      <c r="M783" s="43"/>
      <c r="N783" s="23">
        <f>F783*G783</f>
        <v>0</v>
      </c>
      <c r="O783" s="23">
        <f>F783*H783</f>
        <v>0</v>
      </c>
      <c r="P783" s="24" t="e">
        <f>(I783*F783)/N783</f>
        <v>#DIV/0!</v>
      </c>
      <c r="Q783" s="25">
        <f>F783*J783</f>
        <v>0</v>
      </c>
      <c r="R783" s="26" t="e">
        <f>(Q783*9)/N783</f>
        <v>#DIV/0!</v>
      </c>
      <c r="S783" s="25">
        <f>F783*K783</f>
        <v>0</v>
      </c>
      <c r="T783" s="23">
        <f>L783*F783</f>
        <v>0</v>
      </c>
      <c r="U783" s="23">
        <f>M783*F783</f>
        <v>0</v>
      </c>
      <c r="V783" s="27" t="e">
        <f>(U783*4)/N783</f>
        <v>#DIV/0!</v>
      </c>
      <c r="W783" s="24" t="e">
        <f>U783/E783</f>
        <v>#DIV/0!</v>
      </c>
      <c r="X783" s="16">
        <f>IF($D$3="Calories",N783,"")</f>
        <v>0</v>
      </c>
      <c r="Y783" s="16">
        <f>IF($F$3="Grams",O783,IF($F$3="% Calories",P783,""))</f>
        <v>0</v>
      </c>
      <c r="Z783" s="16" t="str">
        <f>IF($G$3="Grams",K783,"")</f>
        <v/>
      </c>
      <c r="AA783" s="16">
        <f>IF($H$3="Grams",Q783,IF($H$3="% Calories",R783,""))</f>
        <v>0</v>
      </c>
      <c r="AB783" s="16" t="str">
        <f>IF($I$3="Milligrams",T783,"")</f>
        <v/>
      </c>
      <c r="AC783" s="16">
        <f>IF($E$3="Grams",U783, IF($E$3="% Calories", V783, IF($E$3="% Weight",W783, "")))</f>
        <v>0</v>
      </c>
      <c r="AD783" s="29">
        <v>1</v>
      </c>
    </row>
    <row r="784" spans="1:30">
      <c r="A784" s="30" t="str">
        <f>IF(AND((AC784&lt;=$E$4),(AB784&lt;=$I$4),(AA784&lt;=$H$4),(Z784&lt;=$G$4),(Y784&lt;=$F$4),(X784&lt;=$D$4)),"Compliant","Non-Compliant")</f>
        <v>Compliant</v>
      </c>
      <c r="B784" s="38"/>
      <c r="C784" s="38"/>
      <c r="D784" s="39"/>
      <c r="E784" s="40"/>
      <c r="F784" s="31"/>
      <c r="G784" s="40"/>
      <c r="H784" s="40"/>
      <c r="I784" s="40"/>
      <c r="J784" s="40"/>
      <c r="K784" s="40"/>
      <c r="L784" s="40"/>
      <c r="M784" s="40"/>
      <c r="N784" s="32">
        <f>F784*G784</f>
        <v>0</v>
      </c>
      <c r="O784" s="32">
        <f>F784*H784</f>
        <v>0</v>
      </c>
      <c r="P784" s="33" t="e">
        <f>(I784*F784)/N784</f>
        <v>#DIV/0!</v>
      </c>
      <c r="Q784" s="34">
        <f>F784*J784</f>
        <v>0</v>
      </c>
      <c r="R784" s="35" t="e">
        <f>(Q784*9)/N784</f>
        <v>#DIV/0!</v>
      </c>
      <c r="S784" s="34">
        <f>F784*K784</f>
        <v>0</v>
      </c>
      <c r="T784" s="32">
        <f>L784*F784</f>
        <v>0</v>
      </c>
      <c r="U784" s="32">
        <f>M784*F784</f>
        <v>0</v>
      </c>
      <c r="V784" s="36" t="e">
        <f>(U784*4)/N784</f>
        <v>#DIV/0!</v>
      </c>
      <c r="W784" s="33" t="e">
        <f>U784/E784</f>
        <v>#DIV/0!</v>
      </c>
      <c r="X784" s="16">
        <f>IF($D$3="Calories",N784,"")</f>
        <v>0</v>
      </c>
      <c r="Y784" s="16">
        <f>IF($F$3="Grams",O784,IF($F$3="% Calories",P784,""))</f>
        <v>0</v>
      </c>
      <c r="Z784" s="16" t="str">
        <f>IF($G$3="Grams",K784,"")</f>
        <v/>
      </c>
      <c r="AA784" s="16">
        <f>IF($H$3="Grams",Q784,IF($H$3="% Calories",R784,""))</f>
        <v>0</v>
      </c>
      <c r="AB784" s="16" t="str">
        <f>IF($I$3="Milligrams",T784,"")</f>
        <v/>
      </c>
      <c r="AC784" s="16">
        <f>IF($E$3="Grams",U784, IF($E$3="% Calories", V784, IF($E$3="% Weight",W784, "")))</f>
        <v>0</v>
      </c>
      <c r="AD784" s="29">
        <v>1</v>
      </c>
    </row>
    <row r="785" spans="1:30">
      <c r="A785" s="21" t="str">
        <f>IF(AND((AC785&lt;=$E$4),(AB785&lt;=$I$4),(AA785&lt;=$H$4),(Z785&lt;=$G$4),(Y785&lt;=$F$4),(X785&lt;=$D$4)),"Compliant","Non-Compliant")</f>
        <v>Compliant</v>
      </c>
      <c r="B785" s="41"/>
      <c r="C785" s="41"/>
      <c r="D785" s="42"/>
      <c r="E785" s="43"/>
      <c r="F785" s="22"/>
      <c r="G785" s="43"/>
      <c r="H785" s="43"/>
      <c r="I785" s="43"/>
      <c r="J785" s="43"/>
      <c r="K785" s="43"/>
      <c r="L785" s="43"/>
      <c r="M785" s="43"/>
      <c r="N785" s="23">
        <f>F785*G785</f>
        <v>0</v>
      </c>
      <c r="O785" s="23">
        <f>F785*H785</f>
        <v>0</v>
      </c>
      <c r="P785" s="24" t="e">
        <f>(I785*F785)/N785</f>
        <v>#DIV/0!</v>
      </c>
      <c r="Q785" s="25">
        <f>F785*J785</f>
        <v>0</v>
      </c>
      <c r="R785" s="26" t="e">
        <f>(Q785*9)/N785</f>
        <v>#DIV/0!</v>
      </c>
      <c r="S785" s="25">
        <f>F785*K785</f>
        <v>0</v>
      </c>
      <c r="T785" s="23">
        <f>L785*F785</f>
        <v>0</v>
      </c>
      <c r="U785" s="23">
        <f>M785*F785</f>
        <v>0</v>
      </c>
      <c r="V785" s="27" t="e">
        <f>(U785*4)/N785</f>
        <v>#DIV/0!</v>
      </c>
      <c r="W785" s="24" t="e">
        <f>U785/E785</f>
        <v>#DIV/0!</v>
      </c>
      <c r="X785" s="16">
        <f>IF($D$3="Calories",N785,"")</f>
        <v>0</v>
      </c>
      <c r="Y785" s="16">
        <f>IF($F$3="Grams",O785,IF($F$3="% Calories",P785,""))</f>
        <v>0</v>
      </c>
      <c r="Z785" s="16" t="str">
        <f>IF($G$3="Grams",K785,"")</f>
        <v/>
      </c>
      <c r="AA785" s="16">
        <f>IF($H$3="Grams",Q785,IF($H$3="% Calories",R785,""))</f>
        <v>0</v>
      </c>
      <c r="AB785" s="16" t="str">
        <f>IF($I$3="Milligrams",T785,"")</f>
        <v/>
      </c>
      <c r="AC785" s="16">
        <f>IF($E$3="Grams",U785, IF($E$3="% Calories", V785, IF($E$3="% Weight",W785, "")))</f>
        <v>0</v>
      </c>
      <c r="AD785" s="29">
        <v>1</v>
      </c>
    </row>
    <row r="786" spans="1:30">
      <c r="A786" s="30" t="str">
        <f>IF(AND((AC786&lt;=$E$4),(AB786&lt;=$I$4),(AA786&lt;=$H$4),(Z786&lt;=$G$4),(Y786&lt;=$F$4),(X786&lt;=$D$4)),"Compliant","Non-Compliant")</f>
        <v>Compliant</v>
      </c>
      <c r="B786" s="38"/>
      <c r="C786" s="38"/>
      <c r="D786" s="39"/>
      <c r="E786" s="40"/>
      <c r="F786" s="31"/>
      <c r="G786" s="40"/>
      <c r="H786" s="40"/>
      <c r="I786" s="40"/>
      <c r="J786" s="40"/>
      <c r="K786" s="40"/>
      <c r="L786" s="40"/>
      <c r="M786" s="40"/>
      <c r="N786" s="32">
        <f>F786*G786</f>
        <v>0</v>
      </c>
      <c r="O786" s="32">
        <f>F786*H786</f>
        <v>0</v>
      </c>
      <c r="P786" s="33" t="e">
        <f>(I786*F786)/N786</f>
        <v>#DIV/0!</v>
      </c>
      <c r="Q786" s="34">
        <f>F786*J786</f>
        <v>0</v>
      </c>
      <c r="R786" s="35" t="e">
        <f>(Q786*9)/N786</f>
        <v>#DIV/0!</v>
      </c>
      <c r="S786" s="34">
        <f>F786*K786</f>
        <v>0</v>
      </c>
      <c r="T786" s="32">
        <f>L786*F786</f>
        <v>0</v>
      </c>
      <c r="U786" s="32">
        <f>M786*F786</f>
        <v>0</v>
      </c>
      <c r="V786" s="36" t="e">
        <f>(U786*4)/N786</f>
        <v>#DIV/0!</v>
      </c>
      <c r="W786" s="33" t="e">
        <f>U786/E786</f>
        <v>#DIV/0!</v>
      </c>
      <c r="X786" s="16">
        <f>IF($D$3="Calories",N786,"")</f>
        <v>0</v>
      </c>
      <c r="Y786" s="16">
        <f>IF($F$3="Grams",O786,IF($F$3="% Calories",P786,""))</f>
        <v>0</v>
      </c>
      <c r="Z786" s="16" t="str">
        <f>IF($G$3="Grams",K786,"")</f>
        <v/>
      </c>
      <c r="AA786" s="16">
        <f>IF($H$3="Grams",Q786,IF($H$3="% Calories",R786,""))</f>
        <v>0</v>
      </c>
      <c r="AB786" s="16" t="str">
        <f>IF($I$3="Milligrams",T786,"")</f>
        <v/>
      </c>
      <c r="AC786" s="16">
        <f>IF($E$3="Grams",U786, IF($E$3="% Calories", V786, IF($E$3="% Weight",W786, "")))</f>
        <v>0</v>
      </c>
      <c r="AD786" s="29">
        <v>1</v>
      </c>
    </row>
    <row r="787" spans="1:30">
      <c r="A787" s="21" t="str">
        <f>IF(AND((AC787&lt;=$E$4),(AB787&lt;=$I$4),(AA787&lt;=$H$4),(Z787&lt;=$G$4),(Y787&lt;=$F$4),(X787&lt;=$D$4)),"Compliant","Non-Compliant")</f>
        <v>Compliant</v>
      </c>
      <c r="B787" s="41"/>
      <c r="C787" s="41"/>
      <c r="D787" s="42"/>
      <c r="E787" s="43"/>
      <c r="F787" s="22"/>
      <c r="G787" s="43"/>
      <c r="H787" s="43"/>
      <c r="I787" s="43"/>
      <c r="J787" s="43"/>
      <c r="K787" s="43"/>
      <c r="L787" s="43"/>
      <c r="M787" s="43"/>
      <c r="N787" s="23">
        <f>F787*G787</f>
        <v>0</v>
      </c>
      <c r="O787" s="23">
        <f>F787*H787</f>
        <v>0</v>
      </c>
      <c r="P787" s="24" t="e">
        <f>(I787*F787)/N787</f>
        <v>#DIV/0!</v>
      </c>
      <c r="Q787" s="25">
        <f>F787*J787</f>
        <v>0</v>
      </c>
      <c r="R787" s="26" t="e">
        <f>(Q787*9)/N787</f>
        <v>#DIV/0!</v>
      </c>
      <c r="S787" s="25">
        <f>F787*K787</f>
        <v>0</v>
      </c>
      <c r="T787" s="23">
        <f>L787*F787</f>
        <v>0</v>
      </c>
      <c r="U787" s="23">
        <f>M787*F787</f>
        <v>0</v>
      </c>
      <c r="V787" s="27" t="e">
        <f>(U787*4)/N787</f>
        <v>#DIV/0!</v>
      </c>
      <c r="W787" s="24" t="e">
        <f>U787/E787</f>
        <v>#DIV/0!</v>
      </c>
      <c r="X787" s="16">
        <f>IF($D$3="Calories",N787,"")</f>
        <v>0</v>
      </c>
      <c r="Y787" s="16">
        <f>IF($F$3="Grams",O787,IF($F$3="% Calories",P787,""))</f>
        <v>0</v>
      </c>
      <c r="Z787" s="16" t="str">
        <f>IF($G$3="Grams",K787,"")</f>
        <v/>
      </c>
      <c r="AA787" s="16">
        <f>IF($H$3="Grams",Q787,IF($H$3="% Calories",R787,""))</f>
        <v>0</v>
      </c>
      <c r="AB787" s="16" t="str">
        <f>IF($I$3="Milligrams",T787,"")</f>
        <v/>
      </c>
      <c r="AC787" s="16">
        <f>IF($E$3="Grams",U787, IF($E$3="% Calories", V787, IF($E$3="% Weight",W787, "")))</f>
        <v>0</v>
      </c>
      <c r="AD787" s="29">
        <v>1</v>
      </c>
    </row>
    <row r="788" spans="1:30">
      <c r="A788" s="30" t="str">
        <f>IF(AND((AC788&lt;=$E$4),(AB788&lt;=$I$4),(AA788&lt;=$H$4),(Z788&lt;=$G$4),(Y788&lt;=$F$4),(X788&lt;=$D$4)),"Compliant","Non-Compliant")</f>
        <v>Compliant</v>
      </c>
      <c r="B788" s="38"/>
      <c r="C788" s="38"/>
      <c r="D788" s="39"/>
      <c r="E788" s="40"/>
      <c r="F788" s="31"/>
      <c r="G788" s="40"/>
      <c r="H788" s="40"/>
      <c r="I788" s="40"/>
      <c r="J788" s="40"/>
      <c r="K788" s="40"/>
      <c r="L788" s="40"/>
      <c r="M788" s="40"/>
      <c r="N788" s="32">
        <f>F788*G788</f>
        <v>0</v>
      </c>
      <c r="O788" s="32">
        <f>F788*H788</f>
        <v>0</v>
      </c>
      <c r="P788" s="33" t="e">
        <f>(I788*F788)/N788</f>
        <v>#DIV/0!</v>
      </c>
      <c r="Q788" s="34">
        <f>F788*J788</f>
        <v>0</v>
      </c>
      <c r="R788" s="35" t="e">
        <f>(Q788*9)/N788</f>
        <v>#DIV/0!</v>
      </c>
      <c r="S788" s="34">
        <f>F788*K788</f>
        <v>0</v>
      </c>
      <c r="T788" s="32">
        <f>L788*F788</f>
        <v>0</v>
      </c>
      <c r="U788" s="32">
        <f>M788*F788</f>
        <v>0</v>
      </c>
      <c r="V788" s="36" t="e">
        <f>(U788*4)/N788</f>
        <v>#DIV/0!</v>
      </c>
      <c r="W788" s="33" t="e">
        <f>U788/E788</f>
        <v>#DIV/0!</v>
      </c>
      <c r="X788" s="16">
        <f>IF($D$3="Calories",N788,"")</f>
        <v>0</v>
      </c>
      <c r="Y788" s="16">
        <f>IF($F$3="Grams",O788,IF($F$3="% Calories",P788,""))</f>
        <v>0</v>
      </c>
      <c r="Z788" s="16" t="str">
        <f>IF($G$3="Grams",K788,"")</f>
        <v/>
      </c>
      <c r="AA788" s="16">
        <f>IF($H$3="Grams",Q788,IF($H$3="% Calories",R788,""))</f>
        <v>0</v>
      </c>
      <c r="AB788" s="16" t="str">
        <f>IF($I$3="Milligrams",T788,"")</f>
        <v/>
      </c>
      <c r="AC788" s="16">
        <f>IF($E$3="Grams",U788, IF($E$3="% Calories", V788, IF($E$3="% Weight",W788, "")))</f>
        <v>0</v>
      </c>
      <c r="AD788" s="29">
        <v>1</v>
      </c>
    </row>
    <row r="789" spans="1:30">
      <c r="A789" s="21" t="str">
        <f>IF(AND((AC789&lt;=$E$4),(AB789&lt;=$I$4),(AA789&lt;=$H$4),(Z789&lt;=$G$4),(Y789&lt;=$F$4),(X789&lt;=$D$4)),"Compliant","Non-Compliant")</f>
        <v>Compliant</v>
      </c>
      <c r="B789" s="41"/>
      <c r="C789" s="41"/>
      <c r="D789" s="42"/>
      <c r="E789" s="43"/>
      <c r="F789" s="22"/>
      <c r="G789" s="43"/>
      <c r="H789" s="43"/>
      <c r="I789" s="43"/>
      <c r="J789" s="43"/>
      <c r="K789" s="43"/>
      <c r="L789" s="43"/>
      <c r="M789" s="43"/>
      <c r="N789" s="23">
        <f>F789*G789</f>
        <v>0</v>
      </c>
      <c r="O789" s="23">
        <f>F789*H789</f>
        <v>0</v>
      </c>
      <c r="P789" s="24" t="e">
        <f>(I789*F789)/N789</f>
        <v>#DIV/0!</v>
      </c>
      <c r="Q789" s="25">
        <f>F789*J789</f>
        <v>0</v>
      </c>
      <c r="R789" s="26" t="e">
        <f>(Q789*9)/N789</f>
        <v>#DIV/0!</v>
      </c>
      <c r="S789" s="25">
        <f>F789*K789</f>
        <v>0</v>
      </c>
      <c r="T789" s="23">
        <f>L789*F789</f>
        <v>0</v>
      </c>
      <c r="U789" s="23">
        <f>M789*F789</f>
        <v>0</v>
      </c>
      <c r="V789" s="27" t="e">
        <f>(U789*4)/N789</f>
        <v>#DIV/0!</v>
      </c>
      <c r="W789" s="24" t="e">
        <f>U789/E789</f>
        <v>#DIV/0!</v>
      </c>
      <c r="X789" s="16">
        <f>IF($D$3="Calories",N789,"")</f>
        <v>0</v>
      </c>
      <c r="Y789" s="16">
        <f>IF($F$3="Grams",O789,IF($F$3="% Calories",P789,""))</f>
        <v>0</v>
      </c>
      <c r="Z789" s="16" t="str">
        <f>IF($G$3="Grams",K789,"")</f>
        <v/>
      </c>
      <c r="AA789" s="16">
        <f>IF($H$3="Grams",Q789,IF($H$3="% Calories",R789,""))</f>
        <v>0</v>
      </c>
      <c r="AB789" s="16" t="str">
        <f>IF($I$3="Milligrams",T789,"")</f>
        <v/>
      </c>
      <c r="AC789" s="16">
        <f>IF($E$3="Grams",U789, IF($E$3="% Calories", V789, IF($E$3="% Weight",W789, "")))</f>
        <v>0</v>
      </c>
      <c r="AD789" s="29">
        <v>1</v>
      </c>
    </row>
    <row r="790" spans="1:30">
      <c r="A790" s="30" t="str">
        <f>IF(AND((AC790&lt;=$E$4),(AB790&lt;=$I$4),(AA790&lt;=$H$4),(Z790&lt;=$G$4),(Y790&lt;=$F$4),(X790&lt;=$D$4)),"Compliant","Non-Compliant")</f>
        <v>Compliant</v>
      </c>
      <c r="B790" s="38"/>
      <c r="C790" s="38"/>
      <c r="D790" s="39"/>
      <c r="E790" s="40"/>
      <c r="F790" s="31"/>
      <c r="G790" s="40"/>
      <c r="H790" s="40"/>
      <c r="I790" s="40"/>
      <c r="J790" s="40"/>
      <c r="K790" s="40"/>
      <c r="L790" s="40"/>
      <c r="M790" s="40"/>
      <c r="N790" s="32">
        <f>F790*G790</f>
        <v>0</v>
      </c>
      <c r="O790" s="32">
        <f>F790*H790</f>
        <v>0</v>
      </c>
      <c r="P790" s="33" t="e">
        <f>(I790*F790)/N790</f>
        <v>#DIV/0!</v>
      </c>
      <c r="Q790" s="34">
        <f>F790*J790</f>
        <v>0</v>
      </c>
      <c r="R790" s="35" t="e">
        <f>(Q790*9)/N790</f>
        <v>#DIV/0!</v>
      </c>
      <c r="S790" s="34">
        <f>F790*K790</f>
        <v>0</v>
      </c>
      <c r="T790" s="32">
        <f>L790*F790</f>
        <v>0</v>
      </c>
      <c r="U790" s="32">
        <f>M790*F790</f>
        <v>0</v>
      </c>
      <c r="V790" s="36" t="e">
        <f>(U790*4)/N790</f>
        <v>#DIV/0!</v>
      </c>
      <c r="W790" s="33" t="e">
        <f>U790/E790</f>
        <v>#DIV/0!</v>
      </c>
      <c r="X790" s="16">
        <f>IF($D$3="Calories",N790,"")</f>
        <v>0</v>
      </c>
      <c r="Y790" s="16">
        <f>IF($F$3="Grams",O790,IF($F$3="% Calories",P790,""))</f>
        <v>0</v>
      </c>
      <c r="Z790" s="16" t="str">
        <f>IF($G$3="Grams",K790,"")</f>
        <v/>
      </c>
      <c r="AA790" s="16">
        <f>IF($H$3="Grams",Q790,IF($H$3="% Calories",R790,""))</f>
        <v>0</v>
      </c>
      <c r="AB790" s="16" t="str">
        <f>IF($I$3="Milligrams",T790,"")</f>
        <v/>
      </c>
      <c r="AC790" s="16">
        <f>IF($E$3="Grams",U790, IF($E$3="% Calories", V790, IF($E$3="% Weight",W790, "")))</f>
        <v>0</v>
      </c>
      <c r="AD790" s="29">
        <v>1</v>
      </c>
    </row>
    <row r="791" spans="1:30">
      <c r="A791" s="21" t="str">
        <f>IF(AND((AC791&lt;=$E$4),(AB791&lt;=$I$4),(AA791&lt;=$H$4),(Z791&lt;=$G$4),(Y791&lt;=$F$4),(X791&lt;=$D$4)),"Compliant","Non-Compliant")</f>
        <v>Compliant</v>
      </c>
      <c r="B791" s="41"/>
      <c r="C791" s="41"/>
      <c r="D791" s="42"/>
      <c r="E791" s="43"/>
      <c r="F791" s="22"/>
      <c r="G791" s="43"/>
      <c r="H791" s="43"/>
      <c r="I791" s="43"/>
      <c r="J791" s="43"/>
      <c r="K791" s="43"/>
      <c r="L791" s="43"/>
      <c r="M791" s="43"/>
      <c r="N791" s="23">
        <f>F791*G791</f>
        <v>0</v>
      </c>
      <c r="O791" s="23">
        <f>F791*H791</f>
        <v>0</v>
      </c>
      <c r="P791" s="24" t="e">
        <f>(I791*F791)/N791</f>
        <v>#DIV/0!</v>
      </c>
      <c r="Q791" s="25">
        <f>F791*J791</f>
        <v>0</v>
      </c>
      <c r="R791" s="26" t="e">
        <f>(Q791*9)/N791</f>
        <v>#DIV/0!</v>
      </c>
      <c r="S791" s="25">
        <f>F791*K791</f>
        <v>0</v>
      </c>
      <c r="T791" s="23">
        <f>L791*F791</f>
        <v>0</v>
      </c>
      <c r="U791" s="23">
        <f>M791*F791</f>
        <v>0</v>
      </c>
      <c r="V791" s="27" t="e">
        <f>(U791*4)/N791</f>
        <v>#DIV/0!</v>
      </c>
      <c r="W791" s="24" t="e">
        <f>U791/E791</f>
        <v>#DIV/0!</v>
      </c>
      <c r="X791" s="16">
        <f>IF($D$3="Calories",N791,"")</f>
        <v>0</v>
      </c>
      <c r="Y791" s="16">
        <f>IF($F$3="Grams",O791,IF($F$3="% Calories",P791,""))</f>
        <v>0</v>
      </c>
      <c r="Z791" s="16" t="str">
        <f>IF($G$3="Grams",K791,"")</f>
        <v/>
      </c>
      <c r="AA791" s="16">
        <f>IF($H$3="Grams",Q791,IF($H$3="% Calories",R791,""))</f>
        <v>0</v>
      </c>
      <c r="AB791" s="16" t="str">
        <f>IF($I$3="Milligrams",T791,"")</f>
        <v/>
      </c>
      <c r="AC791" s="16">
        <f>IF($E$3="Grams",U791, IF($E$3="% Calories", V791, IF($E$3="% Weight",W791, "")))</f>
        <v>0</v>
      </c>
      <c r="AD791" s="29">
        <v>1</v>
      </c>
    </row>
    <row r="792" spans="1:30">
      <c r="A792" s="30" t="str">
        <f>IF(AND((AC792&lt;=$E$4),(AB792&lt;=$I$4),(AA792&lt;=$H$4),(Z792&lt;=$G$4),(Y792&lt;=$F$4),(X792&lt;=$D$4)),"Compliant","Non-Compliant")</f>
        <v>Compliant</v>
      </c>
      <c r="B792" s="38"/>
      <c r="C792" s="38"/>
      <c r="D792" s="39"/>
      <c r="E792" s="40"/>
      <c r="F792" s="31"/>
      <c r="G792" s="40"/>
      <c r="H792" s="40"/>
      <c r="I792" s="40"/>
      <c r="J792" s="40"/>
      <c r="K792" s="40"/>
      <c r="L792" s="40"/>
      <c r="M792" s="40"/>
      <c r="N792" s="32">
        <f>F792*G792</f>
        <v>0</v>
      </c>
      <c r="O792" s="32">
        <f>F792*H792</f>
        <v>0</v>
      </c>
      <c r="P792" s="33" t="e">
        <f>(I792*F792)/N792</f>
        <v>#DIV/0!</v>
      </c>
      <c r="Q792" s="34">
        <f>F792*J792</f>
        <v>0</v>
      </c>
      <c r="R792" s="35" t="e">
        <f>(Q792*9)/N792</f>
        <v>#DIV/0!</v>
      </c>
      <c r="S792" s="34">
        <f>F792*K792</f>
        <v>0</v>
      </c>
      <c r="T792" s="32">
        <f>L792*F792</f>
        <v>0</v>
      </c>
      <c r="U792" s="32">
        <f>M792*F792</f>
        <v>0</v>
      </c>
      <c r="V792" s="36" t="e">
        <f>(U792*4)/N792</f>
        <v>#DIV/0!</v>
      </c>
      <c r="W792" s="33" t="e">
        <f>U792/E792</f>
        <v>#DIV/0!</v>
      </c>
      <c r="X792" s="16">
        <f>IF($D$3="Calories",N792,"")</f>
        <v>0</v>
      </c>
      <c r="Y792" s="16">
        <f>IF($F$3="Grams",O792,IF($F$3="% Calories",P792,""))</f>
        <v>0</v>
      </c>
      <c r="Z792" s="16" t="str">
        <f>IF($G$3="Grams",K792,"")</f>
        <v/>
      </c>
      <c r="AA792" s="16">
        <f>IF($H$3="Grams",Q792,IF($H$3="% Calories",R792,""))</f>
        <v>0</v>
      </c>
      <c r="AB792" s="16" t="str">
        <f>IF($I$3="Milligrams",T792,"")</f>
        <v/>
      </c>
      <c r="AC792" s="16">
        <f>IF($E$3="Grams",U792, IF($E$3="% Calories", V792, IF($E$3="% Weight",W792, "")))</f>
        <v>0</v>
      </c>
      <c r="AD792" s="29">
        <v>1</v>
      </c>
    </row>
    <row r="793" spans="1:30">
      <c r="A793" s="21" t="str">
        <f>IF(AND((AC793&lt;=$E$4),(AB793&lt;=$I$4),(AA793&lt;=$H$4),(Z793&lt;=$G$4),(Y793&lt;=$F$4),(X793&lt;=$D$4)),"Compliant","Non-Compliant")</f>
        <v>Compliant</v>
      </c>
      <c r="B793" s="41"/>
      <c r="C793" s="41"/>
      <c r="D793" s="42"/>
      <c r="E793" s="43"/>
      <c r="F793" s="22"/>
      <c r="G793" s="43"/>
      <c r="H793" s="43"/>
      <c r="I793" s="43"/>
      <c r="J793" s="43"/>
      <c r="K793" s="43"/>
      <c r="L793" s="43"/>
      <c r="M793" s="43"/>
      <c r="N793" s="23">
        <f>F793*G793</f>
        <v>0</v>
      </c>
      <c r="O793" s="23">
        <f>F793*H793</f>
        <v>0</v>
      </c>
      <c r="P793" s="24" t="e">
        <f>(I793*F793)/N793</f>
        <v>#DIV/0!</v>
      </c>
      <c r="Q793" s="25">
        <f>F793*J793</f>
        <v>0</v>
      </c>
      <c r="R793" s="26" t="e">
        <f>(Q793*9)/N793</f>
        <v>#DIV/0!</v>
      </c>
      <c r="S793" s="25">
        <f>F793*K793</f>
        <v>0</v>
      </c>
      <c r="T793" s="23">
        <f>L793*F793</f>
        <v>0</v>
      </c>
      <c r="U793" s="23">
        <f>M793*F793</f>
        <v>0</v>
      </c>
      <c r="V793" s="27" t="e">
        <f>(U793*4)/N793</f>
        <v>#DIV/0!</v>
      </c>
      <c r="W793" s="24" t="e">
        <f>U793/E793</f>
        <v>#DIV/0!</v>
      </c>
      <c r="X793" s="16">
        <f>IF($D$3="Calories",N793,"")</f>
        <v>0</v>
      </c>
      <c r="Y793" s="16">
        <f>IF($F$3="Grams",O793,IF($F$3="% Calories",P793,""))</f>
        <v>0</v>
      </c>
      <c r="Z793" s="16" t="str">
        <f>IF($G$3="Grams",K793,"")</f>
        <v/>
      </c>
      <c r="AA793" s="16">
        <f>IF($H$3="Grams",Q793,IF($H$3="% Calories",R793,""))</f>
        <v>0</v>
      </c>
      <c r="AB793" s="16" t="str">
        <f>IF($I$3="Milligrams",T793,"")</f>
        <v/>
      </c>
      <c r="AC793" s="16">
        <f>IF($E$3="Grams",U793, IF($E$3="% Calories", V793, IF($E$3="% Weight",W793, "")))</f>
        <v>0</v>
      </c>
      <c r="AD793" s="29">
        <v>1</v>
      </c>
    </row>
    <row r="794" spans="1:30">
      <c r="A794" s="30" t="str">
        <f>IF(AND((AC794&lt;=$E$4),(AB794&lt;=$I$4),(AA794&lt;=$H$4),(Z794&lt;=$G$4),(Y794&lt;=$F$4),(X794&lt;=$D$4)),"Compliant","Non-Compliant")</f>
        <v>Compliant</v>
      </c>
      <c r="B794" s="38"/>
      <c r="C794" s="38"/>
      <c r="D794" s="39"/>
      <c r="E794" s="40"/>
      <c r="F794" s="31"/>
      <c r="G794" s="40"/>
      <c r="H794" s="40"/>
      <c r="I794" s="40"/>
      <c r="J794" s="40"/>
      <c r="K794" s="40"/>
      <c r="L794" s="40"/>
      <c r="M794" s="40"/>
      <c r="N794" s="32">
        <f>F794*G794</f>
        <v>0</v>
      </c>
      <c r="O794" s="32">
        <f>F794*H794</f>
        <v>0</v>
      </c>
      <c r="P794" s="33" t="e">
        <f>(I794*F794)/N794</f>
        <v>#DIV/0!</v>
      </c>
      <c r="Q794" s="34">
        <f>F794*J794</f>
        <v>0</v>
      </c>
      <c r="R794" s="35" t="e">
        <f>(Q794*9)/N794</f>
        <v>#DIV/0!</v>
      </c>
      <c r="S794" s="34">
        <f>F794*K794</f>
        <v>0</v>
      </c>
      <c r="T794" s="32">
        <f>L794*F794</f>
        <v>0</v>
      </c>
      <c r="U794" s="32">
        <f>M794*F794</f>
        <v>0</v>
      </c>
      <c r="V794" s="36" t="e">
        <f>(U794*4)/N794</f>
        <v>#DIV/0!</v>
      </c>
      <c r="W794" s="33" t="e">
        <f>U794/E794</f>
        <v>#DIV/0!</v>
      </c>
      <c r="X794" s="16">
        <f>IF($D$3="Calories",N794,"")</f>
        <v>0</v>
      </c>
      <c r="Y794" s="16">
        <f>IF($F$3="Grams",O794,IF($F$3="% Calories",P794,""))</f>
        <v>0</v>
      </c>
      <c r="Z794" s="16" t="str">
        <f>IF($G$3="Grams",K794,"")</f>
        <v/>
      </c>
      <c r="AA794" s="16">
        <f>IF($H$3="Grams",Q794,IF($H$3="% Calories",R794,""))</f>
        <v>0</v>
      </c>
      <c r="AB794" s="16" t="str">
        <f>IF($I$3="Milligrams",T794,"")</f>
        <v/>
      </c>
      <c r="AC794" s="16">
        <f>IF($E$3="Grams",U794, IF($E$3="% Calories", V794, IF($E$3="% Weight",W794, "")))</f>
        <v>0</v>
      </c>
      <c r="AD794" s="29">
        <v>1</v>
      </c>
    </row>
    <row r="795" spans="1:30">
      <c r="A795" s="21" t="str">
        <f>IF(AND((AC795&lt;=$E$4),(AB795&lt;=$I$4),(AA795&lt;=$H$4),(Z795&lt;=$G$4),(Y795&lt;=$F$4),(X795&lt;=$D$4)),"Compliant","Non-Compliant")</f>
        <v>Compliant</v>
      </c>
      <c r="B795" s="41"/>
      <c r="C795" s="41"/>
      <c r="D795" s="42"/>
      <c r="E795" s="43"/>
      <c r="F795" s="22"/>
      <c r="G795" s="43"/>
      <c r="H795" s="43"/>
      <c r="I795" s="43"/>
      <c r="J795" s="43"/>
      <c r="K795" s="43"/>
      <c r="L795" s="43"/>
      <c r="M795" s="43"/>
      <c r="N795" s="23">
        <f>F795*G795</f>
        <v>0</v>
      </c>
      <c r="O795" s="23">
        <f>F795*H795</f>
        <v>0</v>
      </c>
      <c r="P795" s="24" t="e">
        <f>(I795*F795)/N795</f>
        <v>#DIV/0!</v>
      </c>
      <c r="Q795" s="25">
        <f>F795*J795</f>
        <v>0</v>
      </c>
      <c r="R795" s="26" t="e">
        <f>(Q795*9)/N795</f>
        <v>#DIV/0!</v>
      </c>
      <c r="S795" s="25">
        <f>F795*K795</f>
        <v>0</v>
      </c>
      <c r="T795" s="23">
        <f>L795*F795</f>
        <v>0</v>
      </c>
      <c r="U795" s="23">
        <f>M795*F795</f>
        <v>0</v>
      </c>
      <c r="V795" s="27" t="e">
        <f>(U795*4)/N795</f>
        <v>#DIV/0!</v>
      </c>
      <c r="W795" s="24" t="e">
        <f>U795/E795</f>
        <v>#DIV/0!</v>
      </c>
      <c r="X795" s="16">
        <f>IF($D$3="Calories",N795,"")</f>
        <v>0</v>
      </c>
      <c r="Y795" s="16">
        <f>IF($F$3="Grams",O795,IF($F$3="% Calories",P795,""))</f>
        <v>0</v>
      </c>
      <c r="Z795" s="16" t="str">
        <f>IF($G$3="Grams",K795,"")</f>
        <v/>
      </c>
      <c r="AA795" s="16">
        <f>IF($H$3="Grams",Q795,IF($H$3="% Calories",R795,""))</f>
        <v>0</v>
      </c>
      <c r="AB795" s="16" t="str">
        <f>IF($I$3="Milligrams",T795,"")</f>
        <v/>
      </c>
      <c r="AC795" s="16">
        <f>IF($E$3="Grams",U795, IF($E$3="% Calories", V795, IF($E$3="% Weight",W795, "")))</f>
        <v>0</v>
      </c>
      <c r="AD795" s="29">
        <v>1</v>
      </c>
    </row>
    <row r="796" spans="1:30">
      <c r="A796" s="30" t="str">
        <f>IF(AND((AC796&lt;=$E$4),(AB796&lt;=$I$4),(AA796&lt;=$H$4),(Z796&lt;=$G$4),(Y796&lt;=$F$4),(X796&lt;=$D$4)),"Compliant","Non-Compliant")</f>
        <v>Compliant</v>
      </c>
      <c r="B796" s="38"/>
      <c r="C796" s="38"/>
      <c r="D796" s="39"/>
      <c r="E796" s="40"/>
      <c r="F796" s="31"/>
      <c r="G796" s="40"/>
      <c r="H796" s="40"/>
      <c r="I796" s="40"/>
      <c r="J796" s="40"/>
      <c r="K796" s="40"/>
      <c r="L796" s="40"/>
      <c r="M796" s="40"/>
      <c r="N796" s="32">
        <f>F796*G796</f>
        <v>0</v>
      </c>
      <c r="O796" s="32">
        <f>F796*H796</f>
        <v>0</v>
      </c>
      <c r="P796" s="33" t="e">
        <f>(I796*F796)/N796</f>
        <v>#DIV/0!</v>
      </c>
      <c r="Q796" s="34">
        <f>F796*J796</f>
        <v>0</v>
      </c>
      <c r="R796" s="35" t="e">
        <f>(Q796*9)/N796</f>
        <v>#DIV/0!</v>
      </c>
      <c r="S796" s="34">
        <f>F796*K796</f>
        <v>0</v>
      </c>
      <c r="T796" s="32">
        <f>L796*F796</f>
        <v>0</v>
      </c>
      <c r="U796" s="32">
        <f>M796*F796</f>
        <v>0</v>
      </c>
      <c r="V796" s="36" t="e">
        <f>(U796*4)/N796</f>
        <v>#DIV/0!</v>
      </c>
      <c r="W796" s="33" t="e">
        <f>U796/E796</f>
        <v>#DIV/0!</v>
      </c>
      <c r="X796" s="16">
        <f>IF($D$3="Calories",N796,"")</f>
        <v>0</v>
      </c>
      <c r="Y796" s="16">
        <f>IF($F$3="Grams",O796,IF($F$3="% Calories",P796,""))</f>
        <v>0</v>
      </c>
      <c r="Z796" s="16" t="str">
        <f>IF($G$3="Grams",K796,"")</f>
        <v/>
      </c>
      <c r="AA796" s="16">
        <f>IF($H$3="Grams",Q796,IF($H$3="% Calories",R796,""))</f>
        <v>0</v>
      </c>
      <c r="AB796" s="16" t="str">
        <f>IF($I$3="Milligrams",T796,"")</f>
        <v/>
      </c>
      <c r="AC796" s="16">
        <f>IF($E$3="Grams",U796, IF($E$3="% Calories", V796, IF($E$3="% Weight",W796, "")))</f>
        <v>0</v>
      </c>
      <c r="AD796" s="29">
        <v>1</v>
      </c>
    </row>
    <row r="797" spans="1:30">
      <c r="A797" s="21" t="str">
        <f>IF(AND((AC797&lt;=$E$4),(AB797&lt;=$I$4),(AA797&lt;=$H$4),(Z797&lt;=$G$4),(Y797&lt;=$F$4),(X797&lt;=$D$4)),"Compliant","Non-Compliant")</f>
        <v>Compliant</v>
      </c>
      <c r="B797" s="41"/>
      <c r="C797" s="41"/>
      <c r="D797" s="42"/>
      <c r="E797" s="43"/>
      <c r="F797" s="22"/>
      <c r="G797" s="43"/>
      <c r="H797" s="43"/>
      <c r="I797" s="43"/>
      <c r="J797" s="43"/>
      <c r="K797" s="43"/>
      <c r="L797" s="43"/>
      <c r="M797" s="43"/>
      <c r="N797" s="23">
        <f>F797*G797</f>
        <v>0</v>
      </c>
      <c r="O797" s="23">
        <f>F797*H797</f>
        <v>0</v>
      </c>
      <c r="P797" s="24" t="e">
        <f>(I797*F797)/N797</f>
        <v>#DIV/0!</v>
      </c>
      <c r="Q797" s="25">
        <f>F797*J797</f>
        <v>0</v>
      </c>
      <c r="R797" s="26" t="e">
        <f>(Q797*9)/N797</f>
        <v>#DIV/0!</v>
      </c>
      <c r="S797" s="25">
        <f>F797*K797</f>
        <v>0</v>
      </c>
      <c r="T797" s="23">
        <f>L797*F797</f>
        <v>0</v>
      </c>
      <c r="U797" s="23">
        <f>M797*F797</f>
        <v>0</v>
      </c>
      <c r="V797" s="27" t="e">
        <f>(U797*4)/N797</f>
        <v>#DIV/0!</v>
      </c>
      <c r="W797" s="24" t="e">
        <f>U797/E797</f>
        <v>#DIV/0!</v>
      </c>
      <c r="X797" s="16">
        <f>IF($D$3="Calories",N797,"")</f>
        <v>0</v>
      </c>
      <c r="Y797" s="16">
        <f>IF($F$3="Grams",O797,IF($F$3="% Calories",P797,""))</f>
        <v>0</v>
      </c>
      <c r="Z797" s="16" t="str">
        <f>IF($G$3="Grams",K797,"")</f>
        <v/>
      </c>
      <c r="AA797" s="16">
        <f>IF($H$3="Grams",Q797,IF($H$3="% Calories",R797,""))</f>
        <v>0</v>
      </c>
      <c r="AB797" s="16" t="str">
        <f>IF($I$3="Milligrams",T797,"")</f>
        <v/>
      </c>
      <c r="AC797" s="16">
        <f>IF($E$3="Grams",U797, IF($E$3="% Calories", V797, IF($E$3="% Weight",W797, "")))</f>
        <v>0</v>
      </c>
      <c r="AD797" s="29">
        <v>1</v>
      </c>
    </row>
    <row r="798" spans="1:30">
      <c r="A798" s="30" t="str">
        <f>IF(AND((AC798&lt;=$E$4),(AB798&lt;=$I$4),(AA798&lt;=$H$4),(Z798&lt;=$G$4),(Y798&lt;=$F$4),(X798&lt;=$D$4)),"Compliant","Non-Compliant")</f>
        <v>Compliant</v>
      </c>
      <c r="B798" s="38"/>
      <c r="C798" s="38"/>
      <c r="D798" s="39"/>
      <c r="E798" s="40"/>
      <c r="F798" s="31"/>
      <c r="G798" s="40"/>
      <c r="H798" s="40"/>
      <c r="I798" s="40"/>
      <c r="J798" s="40"/>
      <c r="K798" s="40"/>
      <c r="L798" s="40"/>
      <c r="M798" s="40"/>
      <c r="N798" s="32">
        <f>F798*G798</f>
        <v>0</v>
      </c>
      <c r="O798" s="32">
        <f>F798*H798</f>
        <v>0</v>
      </c>
      <c r="P798" s="33" t="e">
        <f>(I798*F798)/N798</f>
        <v>#DIV/0!</v>
      </c>
      <c r="Q798" s="34">
        <f>F798*J798</f>
        <v>0</v>
      </c>
      <c r="R798" s="35" t="e">
        <f>(Q798*9)/N798</f>
        <v>#DIV/0!</v>
      </c>
      <c r="S798" s="34">
        <f>F798*K798</f>
        <v>0</v>
      </c>
      <c r="T798" s="32">
        <f>L798*F798</f>
        <v>0</v>
      </c>
      <c r="U798" s="32">
        <f>M798*F798</f>
        <v>0</v>
      </c>
      <c r="V798" s="36" t="e">
        <f>(U798*4)/N798</f>
        <v>#DIV/0!</v>
      </c>
      <c r="W798" s="33" t="e">
        <f>U798/E798</f>
        <v>#DIV/0!</v>
      </c>
      <c r="X798" s="16">
        <f>IF($D$3="Calories",N798,"")</f>
        <v>0</v>
      </c>
      <c r="Y798" s="16">
        <f>IF($F$3="Grams",O798,IF($F$3="% Calories",P798,""))</f>
        <v>0</v>
      </c>
      <c r="Z798" s="16" t="str">
        <f>IF($G$3="Grams",K798,"")</f>
        <v/>
      </c>
      <c r="AA798" s="16">
        <f>IF($H$3="Grams",Q798,IF($H$3="% Calories",R798,""))</f>
        <v>0</v>
      </c>
      <c r="AB798" s="16" t="str">
        <f>IF($I$3="Milligrams",T798,"")</f>
        <v/>
      </c>
      <c r="AC798" s="16">
        <f>IF($E$3="Grams",U798, IF($E$3="% Calories", V798, IF($E$3="% Weight",W798, "")))</f>
        <v>0</v>
      </c>
      <c r="AD798" s="29">
        <v>1</v>
      </c>
    </row>
    <row r="799" spans="1:30">
      <c r="A799" s="21" t="str">
        <f>IF(AND((AC799&lt;=$E$4),(AB799&lt;=$I$4),(AA799&lt;=$H$4),(Z799&lt;=$G$4),(Y799&lt;=$F$4),(X799&lt;=$D$4)),"Compliant","Non-Compliant")</f>
        <v>Compliant</v>
      </c>
      <c r="B799" s="41"/>
      <c r="C799" s="41"/>
      <c r="D799" s="42"/>
      <c r="E799" s="43"/>
      <c r="F799" s="22"/>
      <c r="G799" s="43"/>
      <c r="H799" s="43"/>
      <c r="I799" s="43"/>
      <c r="J799" s="43"/>
      <c r="K799" s="43"/>
      <c r="L799" s="43"/>
      <c r="M799" s="43"/>
      <c r="N799" s="23">
        <f>F799*G799</f>
        <v>0</v>
      </c>
      <c r="O799" s="23">
        <f>F799*H799</f>
        <v>0</v>
      </c>
      <c r="P799" s="24" t="e">
        <f>(I799*F799)/N799</f>
        <v>#DIV/0!</v>
      </c>
      <c r="Q799" s="25">
        <f>F799*J799</f>
        <v>0</v>
      </c>
      <c r="R799" s="26" t="e">
        <f>(Q799*9)/N799</f>
        <v>#DIV/0!</v>
      </c>
      <c r="S799" s="25">
        <f>F799*K799</f>
        <v>0</v>
      </c>
      <c r="T799" s="23">
        <f>L799*F799</f>
        <v>0</v>
      </c>
      <c r="U799" s="23">
        <f>M799*F799</f>
        <v>0</v>
      </c>
      <c r="V799" s="27" t="e">
        <f>(U799*4)/N799</f>
        <v>#DIV/0!</v>
      </c>
      <c r="W799" s="24" t="e">
        <f>U799/E799</f>
        <v>#DIV/0!</v>
      </c>
      <c r="X799" s="16">
        <f>IF($D$3="Calories",N799,"")</f>
        <v>0</v>
      </c>
      <c r="Y799" s="16">
        <f>IF($F$3="Grams",O799,IF($F$3="% Calories",P799,""))</f>
        <v>0</v>
      </c>
      <c r="Z799" s="16" t="str">
        <f>IF($G$3="Grams",K799,"")</f>
        <v/>
      </c>
      <c r="AA799" s="16">
        <f>IF($H$3="Grams",Q799,IF($H$3="% Calories",R799,""))</f>
        <v>0</v>
      </c>
      <c r="AB799" s="16" t="str">
        <f>IF($I$3="Milligrams",T799,"")</f>
        <v/>
      </c>
      <c r="AC799" s="16">
        <f>IF($E$3="Grams",U799, IF($E$3="% Calories", V799, IF($E$3="% Weight",W799, "")))</f>
        <v>0</v>
      </c>
      <c r="AD799" s="29">
        <v>1</v>
      </c>
    </row>
    <row r="800" spans="1:30">
      <c r="A800" s="30" t="str">
        <f>IF(AND((AC800&lt;=$E$4),(AB800&lt;=$I$4),(AA800&lt;=$H$4),(Z800&lt;=$G$4),(Y800&lt;=$F$4),(X800&lt;=$D$4)),"Compliant","Non-Compliant")</f>
        <v>Compliant</v>
      </c>
      <c r="B800" s="38"/>
      <c r="C800" s="38"/>
      <c r="D800" s="39"/>
      <c r="E800" s="40"/>
      <c r="F800" s="31"/>
      <c r="G800" s="40"/>
      <c r="H800" s="40"/>
      <c r="I800" s="40"/>
      <c r="J800" s="40"/>
      <c r="K800" s="40"/>
      <c r="L800" s="40"/>
      <c r="M800" s="40"/>
      <c r="N800" s="32">
        <f>F800*G800</f>
        <v>0</v>
      </c>
      <c r="O800" s="32">
        <f>F800*H800</f>
        <v>0</v>
      </c>
      <c r="P800" s="33" t="e">
        <f>(I800*F800)/N800</f>
        <v>#DIV/0!</v>
      </c>
      <c r="Q800" s="34">
        <f>F800*J800</f>
        <v>0</v>
      </c>
      <c r="R800" s="35" t="e">
        <f>(Q800*9)/N800</f>
        <v>#DIV/0!</v>
      </c>
      <c r="S800" s="34">
        <f>F800*K800</f>
        <v>0</v>
      </c>
      <c r="T800" s="32">
        <f>L800*F800</f>
        <v>0</v>
      </c>
      <c r="U800" s="32">
        <f>M800*F800</f>
        <v>0</v>
      </c>
      <c r="V800" s="36" t="e">
        <f>(U800*4)/N800</f>
        <v>#DIV/0!</v>
      </c>
      <c r="W800" s="33" t="e">
        <f>U800/E800</f>
        <v>#DIV/0!</v>
      </c>
      <c r="X800" s="16">
        <f>IF($D$3="Calories",N800,"")</f>
        <v>0</v>
      </c>
      <c r="Y800" s="16">
        <f>IF($F$3="Grams",O800,IF($F$3="% Calories",P800,""))</f>
        <v>0</v>
      </c>
      <c r="Z800" s="16" t="str">
        <f>IF($G$3="Grams",K800,"")</f>
        <v/>
      </c>
      <c r="AA800" s="16">
        <f>IF($H$3="Grams",Q800,IF($H$3="% Calories",R800,""))</f>
        <v>0</v>
      </c>
      <c r="AB800" s="16" t="str">
        <f>IF($I$3="Milligrams",T800,"")</f>
        <v/>
      </c>
      <c r="AC800" s="16">
        <f>IF($E$3="Grams",U800, IF($E$3="% Calories", V800, IF($E$3="% Weight",W800, "")))</f>
        <v>0</v>
      </c>
      <c r="AD800" s="29">
        <v>1</v>
      </c>
    </row>
    <row r="801" spans="1:30">
      <c r="A801" s="21" t="str">
        <f>IF(AND((AC801&lt;=$E$4),(AB801&lt;=$I$4),(AA801&lt;=$H$4),(Z801&lt;=$G$4),(Y801&lt;=$F$4),(X801&lt;=$D$4)),"Compliant","Non-Compliant")</f>
        <v>Compliant</v>
      </c>
      <c r="B801" s="41"/>
      <c r="C801" s="41"/>
      <c r="D801" s="42"/>
      <c r="E801" s="43"/>
      <c r="F801" s="22"/>
      <c r="G801" s="43"/>
      <c r="H801" s="43"/>
      <c r="I801" s="43"/>
      <c r="J801" s="43"/>
      <c r="K801" s="43"/>
      <c r="L801" s="43"/>
      <c r="M801" s="43"/>
      <c r="N801" s="23">
        <f>F801*G801</f>
        <v>0</v>
      </c>
      <c r="O801" s="23">
        <f>F801*H801</f>
        <v>0</v>
      </c>
      <c r="P801" s="24" t="e">
        <f>(I801*F801)/N801</f>
        <v>#DIV/0!</v>
      </c>
      <c r="Q801" s="25">
        <f>F801*J801</f>
        <v>0</v>
      </c>
      <c r="R801" s="26" t="e">
        <f>(Q801*9)/N801</f>
        <v>#DIV/0!</v>
      </c>
      <c r="S801" s="25">
        <f>F801*K801</f>
        <v>0</v>
      </c>
      <c r="T801" s="23">
        <f>L801*F801</f>
        <v>0</v>
      </c>
      <c r="U801" s="23">
        <f>M801*F801</f>
        <v>0</v>
      </c>
      <c r="V801" s="27" t="e">
        <f>(U801*4)/N801</f>
        <v>#DIV/0!</v>
      </c>
      <c r="W801" s="24" t="e">
        <f>U801/E801</f>
        <v>#DIV/0!</v>
      </c>
      <c r="X801" s="16">
        <f>IF($D$3="Calories",N801,"")</f>
        <v>0</v>
      </c>
      <c r="Y801" s="16">
        <f>IF($F$3="Grams",O801,IF($F$3="% Calories",P801,""))</f>
        <v>0</v>
      </c>
      <c r="Z801" s="16" t="str">
        <f>IF($G$3="Grams",K801,"")</f>
        <v/>
      </c>
      <c r="AA801" s="16">
        <f>IF($H$3="Grams",Q801,IF($H$3="% Calories",R801,""))</f>
        <v>0</v>
      </c>
      <c r="AB801" s="16" t="str">
        <f>IF($I$3="Milligrams",T801,"")</f>
        <v/>
      </c>
      <c r="AC801" s="16">
        <f>IF($E$3="Grams",U801, IF($E$3="% Calories", V801, IF($E$3="% Weight",W801, "")))</f>
        <v>0</v>
      </c>
      <c r="AD801" s="29">
        <v>1</v>
      </c>
    </row>
    <row r="802" spans="1:30">
      <c r="A802" s="30" t="str">
        <f>IF(AND((AC802&lt;=$E$4),(AB802&lt;=$I$4),(AA802&lt;=$H$4),(Z802&lt;=$G$4),(Y802&lt;=$F$4),(X802&lt;=$D$4)),"Compliant","Non-Compliant")</f>
        <v>Compliant</v>
      </c>
      <c r="B802" s="38"/>
      <c r="C802" s="38"/>
      <c r="D802" s="39"/>
      <c r="E802" s="40"/>
      <c r="F802" s="31"/>
      <c r="G802" s="40"/>
      <c r="H802" s="40"/>
      <c r="I802" s="40"/>
      <c r="J802" s="40"/>
      <c r="K802" s="40"/>
      <c r="L802" s="40"/>
      <c r="M802" s="40"/>
      <c r="N802" s="32">
        <f>F802*G802</f>
        <v>0</v>
      </c>
      <c r="O802" s="32">
        <f>F802*H802</f>
        <v>0</v>
      </c>
      <c r="P802" s="33" t="e">
        <f>(I802*F802)/N802</f>
        <v>#DIV/0!</v>
      </c>
      <c r="Q802" s="34">
        <f>F802*J802</f>
        <v>0</v>
      </c>
      <c r="R802" s="35" t="e">
        <f>(Q802*9)/N802</f>
        <v>#DIV/0!</v>
      </c>
      <c r="S802" s="34">
        <f>F802*K802</f>
        <v>0</v>
      </c>
      <c r="T802" s="32">
        <f>L802*F802</f>
        <v>0</v>
      </c>
      <c r="U802" s="32">
        <f>M802*F802</f>
        <v>0</v>
      </c>
      <c r="V802" s="36" t="e">
        <f>(U802*4)/N802</f>
        <v>#DIV/0!</v>
      </c>
      <c r="W802" s="33" t="e">
        <f>U802/E802</f>
        <v>#DIV/0!</v>
      </c>
      <c r="X802" s="16">
        <f>IF($D$3="Calories",N802,"")</f>
        <v>0</v>
      </c>
      <c r="Y802" s="16">
        <f>IF($F$3="Grams",O802,IF($F$3="% Calories",P802,""))</f>
        <v>0</v>
      </c>
      <c r="Z802" s="16" t="str">
        <f>IF($G$3="Grams",K802,"")</f>
        <v/>
      </c>
      <c r="AA802" s="16">
        <f>IF($H$3="Grams",Q802,IF($H$3="% Calories",R802,""))</f>
        <v>0</v>
      </c>
      <c r="AB802" s="16" t="str">
        <f>IF($I$3="Milligrams",T802,"")</f>
        <v/>
      </c>
      <c r="AC802" s="16">
        <f>IF($E$3="Grams",U802, IF($E$3="% Calories", V802, IF($E$3="% Weight",W802, "")))</f>
        <v>0</v>
      </c>
      <c r="AD802" s="29">
        <v>1</v>
      </c>
    </row>
    <row r="803" spans="1:30">
      <c r="A803" s="21" t="str">
        <f>IF(AND((AC803&lt;=$E$4),(AB803&lt;=$I$4),(AA803&lt;=$H$4),(Z803&lt;=$G$4),(Y803&lt;=$F$4),(X803&lt;=$D$4)),"Compliant","Non-Compliant")</f>
        <v>Compliant</v>
      </c>
      <c r="B803" s="41"/>
      <c r="C803" s="41"/>
      <c r="D803" s="42"/>
      <c r="E803" s="43"/>
      <c r="F803" s="22"/>
      <c r="G803" s="43"/>
      <c r="H803" s="43"/>
      <c r="I803" s="43"/>
      <c r="J803" s="43"/>
      <c r="K803" s="43"/>
      <c r="L803" s="43"/>
      <c r="M803" s="43"/>
      <c r="N803" s="23">
        <f>F803*G803</f>
        <v>0</v>
      </c>
      <c r="O803" s="23">
        <f>F803*H803</f>
        <v>0</v>
      </c>
      <c r="P803" s="24" t="e">
        <f>(I803*F803)/N803</f>
        <v>#DIV/0!</v>
      </c>
      <c r="Q803" s="25">
        <f>F803*J803</f>
        <v>0</v>
      </c>
      <c r="R803" s="26" t="e">
        <f>(Q803*9)/N803</f>
        <v>#DIV/0!</v>
      </c>
      <c r="S803" s="25">
        <f>F803*K803</f>
        <v>0</v>
      </c>
      <c r="T803" s="23">
        <f>L803*F803</f>
        <v>0</v>
      </c>
      <c r="U803" s="23">
        <f>M803*F803</f>
        <v>0</v>
      </c>
      <c r="V803" s="27" t="e">
        <f>(U803*4)/N803</f>
        <v>#DIV/0!</v>
      </c>
      <c r="W803" s="24" t="e">
        <f>U803/E803</f>
        <v>#DIV/0!</v>
      </c>
      <c r="X803" s="16">
        <f>IF($D$3="Calories",N803,"")</f>
        <v>0</v>
      </c>
      <c r="Y803" s="16">
        <f>IF($F$3="Grams",O803,IF($F$3="% Calories",P803,""))</f>
        <v>0</v>
      </c>
      <c r="Z803" s="16" t="str">
        <f>IF($G$3="Grams",K803,"")</f>
        <v/>
      </c>
      <c r="AA803" s="16">
        <f>IF($H$3="Grams",Q803,IF($H$3="% Calories",R803,""))</f>
        <v>0</v>
      </c>
      <c r="AB803" s="16" t="str">
        <f>IF($I$3="Milligrams",T803,"")</f>
        <v/>
      </c>
      <c r="AC803" s="16">
        <f>IF($E$3="Grams",U803, IF($E$3="% Calories", V803, IF($E$3="% Weight",W803, "")))</f>
        <v>0</v>
      </c>
      <c r="AD803" s="29">
        <v>1</v>
      </c>
    </row>
    <row r="804" spans="1:30">
      <c r="A804" s="30" t="str">
        <f>IF(AND((AC804&lt;=$E$4),(AB804&lt;=$I$4),(AA804&lt;=$H$4),(Z804&lt;=$G$4),(Y804&lt;=$F$4),(X804&lt;=$D$4)),"Compliant","Non-Compliant")</f>
        <v>Compliant</v>
      </c>
      <c r="B804" s="38"/>
      <c r="C804" s="38"/>
      <c r="D804" s="39"/>
      <c r="E804" s="40"/>
      <c r="F804" s="31"/>
      <c r="G804" s="40"/>
      <c r="H804" s="40"/>
      <c r="I804" s="40"/>
      <c r="J804" s="40"/>
      <c r="K804" s="40"/>
      <c r="L804" s="40"/>
      <c r="M804" s="40"/>
      <c r="N804" s="32">
        <f>F804*G804</f>
        <v>0</v>
      </c>
      <c r="O804" s="32">
        <f>F804*H804</f>
        <v>0</v>
      </c>
      <c r="P804" s="33" t="e">
        <f>(I804*F804)/N804</f>
        <v>#DIV/0!</v>
      </c>
      <c r="Q804" s="34">
        <f>F804*J804</f>
        <v>0</v>
      </c>
      <c r="R804" s="35" t="e">
        <f>(Q804*9)/N804</f>
        <v>#DIV/0!</v>
      </c>
      <c r="S804" s="34">
        <f>F804*K804</f>
        <v>0</v>
      </c>
      <c r="T804" s="32">
        <f>L804*F804</f>
        <v>0</v>
      </c>
      <c r="U804" s="32">
        <f>M804*F804</f>
        <v>0</v>
      </c>
      <c r="V804" s="36" t="e">
        <f>(U804*4)/N804</f>
        <v>#DIV/0!</v>
      </c>
      <c r="W804" s="33" t="e">
        <f>U804/E804</f>
        <v>#DIV/0!</v>
      </c>
      <c r="X804" s="16">
        <f>IF($D$3="Calories",N804,"")</f>
        <v>0</v>
      </c>
      <c r="Y804" s="16">
        <f>IF($F$3="Grams",O804,IF($F$3="% Calories",P804,""))</f>
        <v>0</v>
      </c>
      <c r="Z804" s="16" t="str">
        <f>IF($G$3="Grams",K804,"")</f>
        <v/>
      </c>
      <c r="AA804" s="16">
        <f>IF($H$3="Grams",Q804,IF($H$3="% Calories",R804,""))</f>
        <v>0</v>
      </c>
      <c r="AB804" s="16" t="str">
        <f>IF($I$3="Milligrams",T804,"")</f>
        <v/>
      </c>
      <c r="AC804" s="16">
        <f>IF($E$3="Grams",U804, IF($E$3="% Calories", V804, IF($E$3="% Weight",W804, "")))</f>
        <v>0</v>
      </c>
      <c r="AD804" s="29">
        <v>1</v>
      </c>
    </row>
    <row r="805" spans="1:30">
      <c r="A805" s="21" t="str">
        <f>IF(AND((AC805&lt;=$E$4),(AB805&lt;=$I$4),(AA805&lt;=$H$4),(Z805&lt;=$G$4),(Y805&lt;=$F$4),(X805&lt;=$D$4)),"Compliant","Non-Compliant")</f>
        <v>Compliant</v>
      </c>
      <c r="B805" s="41"/>
      <c r="C805" s="41"/>
      <c r="D805" s="42"/>
      <c r="E805" s="43"/>
      <c r="F805" s="22"/>
      <c r="G805" s="43"/>
      <c r="H805" s="43"/>
      <c r="I805" s="43"/>
      <c r="J805" s="43"/>
      <c r="K805" s="43"/>
      <c r="L805" s="43"/>
      <c r="M805" s="43"/>
      <c r="N805" s="23">
        <f>F805*G805</f>
        <v>0</v>
      </c>
      <c r="O805" s="23">
        <f>F805*H805</f>
        <v>0</v>
      </c>
      <c r="P805" s="24" t="e">
        <f>(I805*F805)/N805</f>
        <v>#DIV/0!</v>
      </c>
      <c r="Q805" s="25">
        <f>F805*J805</f>
        <v>0</v>
      </c>
      <c r="R805" s="26" t="e">
        <f>(Q805*9)/N805</f>
        <v>#DIV/0!</v>
      </c>
      <c r="S805" s="25">
        <f>F805*K805</f>
        <v>0</v>
      </c>
      <c r="T805" s="23">
        <f>L805*F805</f>
        <v>0</v>
      </c>
      <c r="U805" s="23">
        <f>M805*F805</f>
        <v>0</v>
      </c>
      <c r="V805" s="27" t="e">
        <f>(U805*4)/N805</f>
        <v>#DIV/0!</v>
      </c>
      <c r="W805" s="24" t="e">
        <f>U805/E805</f>
        <v>#DIV/0!</v>
      </c>
      <c r="X805" s="16">
        <f>IF($D$3="Calories",N805,"")</f>
        <v>0</v>
      </c>
      <c r="Y805" s="16">
        <f>IF($F$3="Grams",O805,IF($F$3="% Calories",P805,""))</f>
        <v>0</v>
      </c>
      <c r="Z805" s="16" t="str">
        <f>IF($G$3="Grams",K805,"")</f>
        <v/>
      </c>
      <c r="AA805" s="16">
        <f>IF($H$3="Grams",Q805,IF($H$3="% Calories",R805,""))</f>
        <v>0</v>
      </c>
      <c r="AB805" s="16" t="str">
        <f>IF($I$3="Milligrams",T805,"")</f>
        <v/>
      </c>
      <c r="AC805" s="16">
        <f>IF($E$3="Grams",U805, IF($E$3="% Calories", V805, IF($E$3="% Weight",W805, "")))</f>
        <v>0</v>
      </c>
      <c r="AD805" s="29">
        <v>1</v>
      </c>
    </row>
    <row r="806" spans="1:30">
      <c r="A806" s="30" t="str">
        <f>IF(AND((AC806&lt;=$E$4),(AB806&lt;=$I$4),(AA806&lt;=$H$4),(Z806&lt;=$G$4),(Y806&lt;=$F$4),(X806&lt;=$D$4)),"Compliant","Non-Compliant")</f>
        <v>Compliant</v>
      </c>
      <c r="B806" s="38"/>
      <c r="C806" s="38"/>
      <c r="D806" s="39"/>
      <c r="E806" s="40"/>
      <c r="F806" s="31"/>
      <c r="G806" s="40"/>
      <c r="H806" s="40"/>
      <c r="I806" s="40"/>
      <c r="J806" s="40"/>
      <c r="K806" s="40"/>
      <c r="L806" s="40"/>
      <c r="M806" s="40"/>
      <c r="N806" s="32">
        <f>F806*G806</f>
        <v>0</v>
      </c>
      <c r="O806" s="32">
        <f>F806*H806</f>
        <v>0</v>
      </c>
      <c r="P806" s="33" t="e">
        <f>(I806*F806)/N806</f>
        <v>#DIV/0!</v>
      </c>
      <c r="Q806" s="34">
        <f>F806*J806</f>
        <v>0</v>
      </c>
      <c r="R806" s="35" t="e">
        <f>(Q806*9)/N806</f>
        <v>#DIV/0!</v>
      </c>
      <c r="S806" s="34">
        <f>F806*K806</f>
        <v>0</v>
      </c>
      <c r="T806" s="32">
        <f>L806*F806</f>
        <v>0</v>
      </c>
      <c r="U806" s="32">
        <f>M806*F806</f>
        <v>0</v>
      </c>
      <c r="V806" s="36" t="e">
        <f>(U806*4)/N806</f>
        <v>#DIV/0!</v>
      </c>
      <c r="W806" s="33" t="e">
        <f>U806/E806</f>
        <v>#DIV/0!</v>
      </c>
      <c r="X806" s="16">
        <f>IF($D$3="Calories",N806,"")</f>
        <v>0</v>
      </c>
      <c r="Y806" s="16">
        <f>IF($F$3="Grams",O806,IF($F$3="% Calories",P806,""))</f>
        <v>0</v>
      </c>
      <c r="Z806" s="16" t="str">
        <f>IF($G$3="Grams",K806,"")</f>
        <v/>
      </c>
      <c r="AA806" s="16">
        <f>IF($H$3="Grams",Q806,IF($H$3="% Calories",R806,""))</f>
        <v>0</v>
      </c>
      <c r="AB806" s="16" t="str">
        <f>IF($I$3="Milligrams",T806,"")</f>
        <v/>
      </c>
      <c r="AC806" s="16">
        <f>IF($E$3="Grams",U806, IF($E$3="% Calories", V806, IF($E$3="% Weight",W806, "")))</f>
        <v>0</v>
      </c>
      <c r="AD806" s="29">
        <v>1</v>
      </c>
    </row>
    <row r="807" spans="1:30">
      <c r="A807" s="21" t="str">
        <f>IF(AND((AC807&lt;=$E$4),(AB807&lt;=$I$4),(AA807&lt;=$H$4),(Z807&lt;=$G$4),(Y807&lt;=$F$4),(X807&lt;=$D$4)),"Compliant","Non-Compliant")</f>
        <v>Compliant</v>
      </c>
      <c r="B807" s="41"/>
      <c r="C807" s="41"/>
      <c r="D807" s="42"/>
      <c r="E807" s="43"/>
      <c r="F807" s="22"/>
      <c r="G807" s="43"/>
      <c r="H807" s="43"/>
      <c r="I807" s="43"/>
      <c r="J807" s="43"/>
      <c r="K807" s="43"/>
      <c r="L807" s="43"/>
      <c r="M807" s="43"/>
      <c r="N807" s="23">
        <f>F807*G807</f>
        <v>0</v>
      </c>
      <c r="O807" s="23">
        <f>F807*H807</f>
        <v>0</v>
      </c>
      <c r="P807" s="24" t="e">
        <f>(I807*F807)/N807</f>
        <v>#DIV/0!</v>
      </c>
      <c r="Q807" s="25">
        <f>F807*J807</f>
        <v>0</v>
      </c>
      <c r="R807" s="26" t="e">
        <f>(Q807*9)/N807</f>
        <v>#DIV/0!</v>
      </c>
      <c r="S807" s="25">
        <f>F807*K807</f>
        <v>0</v>
      </c>
      <c r="T807" s="23">
        <f>L807*F807</f>
        <v>0</v>
      </c>
      <c r="U807" s="23">
        <f>M807*F807</f>
        <v>0</v>
      </c>
      <c r="V807" s="27" t="e">
        <f>(U807*4)/N807</f>
        <v>#DIV/0!</v>
      </c>
      <c r="W807" s="24" t="e">
        <f>U807/E807</f>
        <v>#DIV/0!</v>
      </c>
      <c r="X807" s="16">
        <f>IF($D$3="Calories",N807,"")</f>
        <v>0</v>
      </c>
      <c r="Y807" s="16">
        <f>IF($F$3="Grams",O807,IF($F$3="% Calories",P807,""))</f>
        <v>0</v>
      </c>
      <c r="Z807" s="16" t="str">
        <f>IF($G$3="Grams",K807,"")</f>
        <v/>
      </c>
      <c r="AA807" s="16">
        <f>IF($H$3="Grams",Q807,IF($H$3="% Calories",R807,""))</f>
        <v>0</v>
      </c>
      <c r="AB807" s="16" t="str">
        <f>IF($I$3="Milligrams",T807,"")</f>
        <v/>
      </c>
      <c r="AC807" s="16">
        <f>IF($E$3="Grams",U807, IF($E$3="% Calories", V807, IF($E$3="% Weight",W807, "")))</f>
        <v>0</v>
      </c>
      <c r="AD807" s="29">
        <v>1</v>
      </c>
    </row>
    <row r="808" spans="1:30">
      <c r="A808" s="30" t="str">
        <f>IF(AND((AC808&lt;=$E$4),(AB808&lt;=$I$4),(AA808&lt;=$H$4),(Z808&lt;=$G$4),(Y808&lt;=$F$4),(X808&lt;=$D$4)),"Compliant","Non-Compliant")</f>
        <v>Compliant</v>
      </c>
      <c r="B808" s="38"/>
      <c r="C808" s="38"/>
      <c r="D808" s="39"/>
      <c r="E808" s="40"/>
      <c r="F808" s="31"/>
      <c r="G808" s="40"/>
      <c r="H808" s="40"/>
      <c r="I808" s="40"/>
      <c r="J808" s="40"/>
      <c r="K808" s="40"/>
      <c r="L808" s="40"/>
      <c r="M808" s="40"/>
      <c r="N808" s="32">
        <f>F808*G808</f>
        <v>0</v>
      </c>
      <c r="O808" s="32">
        <f>F808*H808</f>
        <v>0</v>
      </c>
      <c r="P808" s="33" t="e">
        <f>(I808*F808)/N808</f>
        <v>#DIV/0!</v>
      </c>
      <c r="Q808" s="34">
        <f>F808*J808</f>
        <v>0</v>
      </c>
      <c r="R808" s="35" t="e">
        <f>(Q808*9)/N808</f>
        <v>#DIV/0!</v>
      </c>
      <c r="S808" s="34">
        <f>F808*K808</f>
        <v>0</v>
      </c>
      <c r="T808" s="32">
        <f>L808*F808</f>
        <v>0</v>
      </c>
      <c r="U808" s="32">
        <f>M808*F808</f>
        <v>0</v>
      </c>
      <c r="V808" s="36" t="e">
        <f>(U808*4)/N808</f>
        <v>#DIV/0!</v>
      </c>
      <c r="W808" s="33" t="e">
        <f>U808/E808</f>
        <v>#DIV/0!</v>
      </c>
      <c r="X808" s="16">
        <f>IF($D$3="Calories",N808,"")</f>
        <v>0</v>
      </c>
      <c r="Y808" s="16">
        <f>IF($F$3="Grams",O808,IF($F$3="% Calories",P808,""))</f>
        <v>0</v>
      </c>
      <c r="Z808" s="16" t="str">
        <f>IF($G$3="Grams",K808,"")</f>
        <v/>
      </c>
      <c r="AA808" s="16">
        <f>IF($H$3="Grams",Q808,IF($H$3="% Calories",R808,""))</f>
        <v>0</v>
      </c>
      <c r="AB808" s="16" t="str">
        <f>IF($I$3="Milligrams",T808,"")</f>
        <v/>
      </c>
      <c r="AC808" s="16">
        <f>IF($E$3="Grams",U808, IF($E$3="% Calories", V808, IF($E$3="% Weight",W808, "")))</f>
        <v>0</v>
      </c>
      <c r="AD808" s="29">
        <v>1</v>
      </c>
    </row>
    <row r="809" spans="1:30">
      <c r="A809" s="21" t="str">
        <f>IF(AND((AC809&lt;=$E$4),(AB809&lt;=$I$4),(AA809&lt;=$H$4),(Z809&lt;=$G$4),(Y809&lt;=$F$4),(X809&lt;=$D$4)),"Compliant","Non-Compliant")</f>
        <v>Compliant</v>
      </c>
      <c r="B809" s="41"/>
      <c r="C809" s="41"/>
      <c r="D809" s="42"/>
      <c r="E809" s="43"/>
      <c r="F809" s="22"/>
      <c r="G809" s="43"/>
      <c r="H809" s="43"/>
      <c r="I809" s="43"/>
      <c r="J809" s="43"/>
      <c r="K809" s="43"/>
      <c r="L809" s="43"/>
      <c r="M809" s="43"/>
      <c r="N809" s="23">
        <f>F809*G809</f>
        <v>0</v>
      </c>
      <c r="O809" s="23">
        <f>F809*H809</f>
        <v>0</v>
      </c>
      <c r="P809" s="24" t="e">
        <f>(I809*F809)/N809</f>
        <v>#DIV/0!</v>
      </c>
      <c r="Q809" s="25">
        <f>F809*J809</f>
        <v>0</v>
      </c>
      <c r="R809" s="26" t="e">
        <f>(Q809*9)/N809</f>
        <v>#DIV/0!</v>
      </c>
      <c r="S809" s="25">
        <f>F809*K809</f>
        <v>0</v>
      </c>
      <c r="T809" s="23">
        <f>L809*F809</f>
        <v>0</v>
      </c>
      <c r="U809" s="23">
        <f>M809*F809</f>
        <v>0</v>
      </c>
      <c r="V809" s="27" t="e">
        <f>(U809*4)/N809</f>
        <v>#DIV/0!</v>
      </c>
      <c r="W809" s="24" t="e">
        <f>U809/E809</f>
        <v>#DIV/0!</v>
      </c>
      <c r="X809" s="16">
        <f>IF($D$3="Calories",N809,"")</f>
        <v>0</v>
      </c>
      <c r="Y809" s="16">
        <f>IF($F$3="Grams",O809,IF($F$3="% Calories",P809,""))</f>
        <v>0</v>
      </c>
      <c r="Z809" s="16" t="str">
        <f>IF($G$3="Grams",K809,"")</f>
        <v/>
      </c>
      <c r="AA809" s="16">
        <f>IF($H$3="Grams",Q809,IF($H$3="% Calories",R809,""))</f>
        <v>0</v>
      </c>
      <c r="AB809" s="16" t="str">
        <f>IF($I$3="Milligrams",T809,"")</f>
        <v/>
      </c>
      <c r="AC809" s="16">
        <f>IF($E$3="Grams",U809, IF($E$3="% Calories", V809, IF($E$3="% Weight",W809, "")))</f>
        <v>0</v>
      </c>
      <c r="AD809" s="29">
        <v>1</v>
      </c>
    </row>
    <row r="810" spans="1:30">
      <c r="A810" s="30" t="str">
        <f>IF(AND((AC810&lt;=$E$4),(AB810&lt;=$I$4),(AA810&lt;=$H$4),(Z810&lt;=$G$4),(Y810&lt;=$F$4),(X810&lt;=$D$4)),"Compliant","Non-Compliant")</f>
        <v>Compliant</v>
      </c>
      <c r="B810" s="38"/>
      <c r="C810" s="38"/>
      <c r="D810" s="39"/>
      <c r="E810" s="40"/>
      <c r="F810" s="31"/>
      <c r="G810" s="40"/>
      <c r="H810" s="40"/>
      <c r="I810" s="40"/>
      <c r="J810" s="40"/>
      <c r="K810" s="40"/>
      <c r="L810" s="40"/>
      <c r="M810" s="40"/>
      <c r="N810" s="32">
        <f>F810*G810</f>
        <v>0</v>
      </c>
      <c r="O810" s="32">
        <f>F810*H810</f>
        <v>0</v>
      </c>
      <c r="P810" s="33" t="e">
        <f>(I810*F810)/N810</f>
        <v>#DIV/0!</v>
      </c>
      <c r="Q810" s="34">
        <f>F810*J810</f>
        <v>0</v>
      </c>
      <c r="R810" s="35" t="e">
        <f>(Q810*9)/N810</f>
        <v>#DIV/0!</v>
      </c>
      <c r="S810" s="34">
        <f>F810*K810</f>
        <v>0</v>
      </c>
      <c r="T810" s="32">
        <f>L810*F810</f>
        <v>0</v>
      </c>
      <c r="U810" s="32">
        <f>M810*F810</f>
        <v>0</v>
      </c>
      <c r="V810" s="36" t="e">
        <f>(U810*4)/N810</f>
        <v>#DIV/0!</v>
      </c>
      <c r="W810" s="33" t="e">
        <f>U810/E810</f>
        <v>#DIV/0!</v>
      </c>
      <c r="X810" s="16">
        <f>IF($D$3="Calories",N810,"")</f>
        <v>0</v>
      </c>
      <c r="Y810" s="16">
        <f>IF($F$3="Grams",O810,IF($F$3="% Calories",P810,""))</f>
        <v>0</v>
      </c>
      <c r="Z810" s="16" t="str">
        <f>IF($G$3="Grams",K810,"")</f>
        <v/>
      </c>
      <c r="AA810" s="16">
        <f>IF($H$3="Grams",Q810,IF($H$3="% Calories",R810,""))</f>
        <v>0</v>
      </c>
      <c r="AB810" s="16" t="str">
        <f>IF($I$3="Milligrams",T810,"")</f>
        <v/>
      </c>
      <c r="AC810" s="16">
        <f>IF($E$3="Grams",U810, IF($E$3="% Calories", V810, IF($E$3="% Weight",W810, "")))</f>
        <v>0</v>
      </c>
      <c r="AD810" s="29">
        <v>1</v>
      </c>
    </row>
    <row r="811" spans="1:30">
      <c r="A811" s="21" t="str">
        <f>IF(AND((AC811&lt;=$E$4),(AB811&lt;=$I$4),(AA811&lt;=$H$4),(Z811&lt;=$G$4),(Y811&lt;=$F$4),(X811&lt;=$D$4)),"Compliant","Non-Compliant")</f>
        <v>Compliant</v>
      </c>
      <c r="B811" s="41"/>
      <c r="C811" s="41"/>
      <c r="D811" s="42"/>
      <c r="E811" s="43"/>
      <c r="F811" s="22"/>
      <c r="G811" s="43"/>
      <c r="H811" s="43"/>
      <c r="I811" s="43"/>
      <c r="J811" s="43"/>
      <c r="K811" s="43"/>
      <c r="L811" s="43"/>
      <c r="M811" s="43"/>
      <c r="N811" s="23">
        <f>F811*G811</f>
        <v>0</v>
      </c>
      <c r="O811" s="23">
        <f>F811*H811</f>
        <v>0</v>
      </c>
      <c r="P811" s="24" t="e">
        <f>(I811*F811)/N811</f>
        <v>#DIV/0!</v>
      </c>
      <c r="Q811" s="25">
        <f>F811*J811</f>
        <v>0</v>
      </c>
      <c r="R811" s="26" t="e">
        <f>(Q811*9)/N811</f>
        <v>#DIV/0!</v>
      </c>
      <c r="S811" s="25">
        <f>F811*K811</f>
        <v>0</v>
      </c>
      <c r="T811" s="23">
        <f>L811*F811</f>
        <v>0</v>
      </c>
      <c r="U811" s="23">
        <f>M811*F811</f>
        <v>0</v>
      </c>
      <c r="V811" s="27" t="e">
        <f>(U811*4)/N811</f>
        <v>#DIV/0!</v>
      </c>
      <c r="W811" s="24" t="e">
        <f>U811/E811</f>
        <v>#DIV/0!</v>
      </c>
      <c r="X811" s="16">
        <f>IF($D$3="Calories",N811,"")</f>
        <v>0</v>
      </c>
      <c r="Y811" s="16">
        <f>IF($F$3="Grams",O811,IF($F$3="% Calories",P811,""))</f>
        <v>0</v>
      </c>
      <c r="Z811" s="16" t="str">
        <f>IF($G$3="Grams",K811,"")</f>
        <v/>
      </c>
      <c r="AA811" s="16">
        <f>IF($H$3="Grams",Q811,IF($H$3="% Calories",R811,""))</f>
        <v>0</v>
      </c>
      <c r="AB811" s="16" t="str">
        <f>IF($I$3="Milligrams",T811,"")</f>
        <v/>
      </c>
      <c r="AC811" s="16">
        <f>IF($E$3="Grams",U811, IF($E$3="% Calories", V811, IF($E$3="% Weight",W811, "")))</f>
        <v>0</v>
      </c>
      <c r="AD811" s="29">
        <v>1</v>
      </c>
    </row>
    <row r="812" spans="1:30">
      <c r="A812" s="30" t="str">
        <f>IF(AND((AC812&lt;=$E$4),(AB812&lt;=$I$4),(AA812&lt;=$H$4),(Z812&lt;=$G$4),(Y812&lt;=$F$4),(X812&lt;=$D$4)),"Compliant","Non-Compliant")</f>
        <v>Compliant</v>
      </c>
      <c r="B812" s="38"/>
      <c r="C812" s="38"/>
      <c r="D812" s="39"/>
      <c r="E812" s="40"/>
      <c r="F812" s="31"/>
      <c r="G812" s="40"/>
      <c r="H812" s="40"/>
      <c r="I812" s="40"/>
      <c r="J812" s="40"/>
      <c r="K812" s="40"/>
      <c r="L812" s="40"/>
      <c r="M812" s="40"/>
      <c r="N812" s="32">
        <f>F812*G812</f>
        <v>0</v>
      </c>
      <c r="O812" s="32">
        <f>F812*H812</f>
        <v>0</v>
      </c>
      <c r="P812" s="33" t="e">
        <f>(I812*F812)/N812</f>
        <v>#DIV/0!</v>
      </c>
      <c r="Q812" s="34">
        <f>F812*J812</f>
        <v>0</v>
      </c>
      <c r="R812" s="35" t="e">
        <f>(Q812*9)/N812</f>
        <v>#DIV/0!</v>
      </c>
      <c r="S812" s="34">
        <f>F812*K812</f>
        <v>0</v>
      </c>
      <c r="T812" s="32">
        <f>L812*F812</f>
        <v>0</v>
      </c>
      <c r="U812" s="32">
        <f>M812*F812</f>
        <v>0</v>
      </c>
      <c r="V812" s="36" t="e">
        <f>(U812*4)/N812</f>
        <v>#DIV/0!</v>
      </c>
      <c r="W812" s="33" t="e">
        <f>U812/E812</f>
        <v>#DIV/0!</v>
      </c>
      <c r="X812" s="16">
        <f>IF($D$3="Calories",N812,"")</f>
        <v>0</v>
      </c>
      <c r="Y812" s="16">
        <f>IF($F$3="Grams",O812,IF($F$3="% Calories",P812,""))</f>
        <v>0</v>
      </c>
      <c r="Z812" s="16" t="str">
        <f>IF($G$3="Grams",K812,"")</f>
        <v/>
      </c>
      <c r="AA812" s="16">
        <f>IF($H$3="Grams",Q812,IF($H$3="% Calories",R812,""))</f>
        <v>0</v>
      </c>
      <c r="AB812" s="16" t="str">
        <f>IF($I$3="Milligrams",T812,"")</f>
        <v/>
      </c>
      <c r="AC812" s="16">
        <f>IF($E$3="Grams",U812, IF($E$3="% Calories", V812, IF($E$3="% Weight",W812, "")))</f>
        <v>0</v>
      </c>
      <c r="AD812" s="29">
        <v>1</v>
      </c>
    </row>
    <row r="813" spans="1:30">
      <c r="A813" s="21" t="str">
        <f>IF(AND((AC813&lt;=$E$4),(AB813&lt;=$I$4),(AA813&lt;=$H$4),(Z813&lt;=$G$4),(Y813&lt;=$F$4),(X813&lt;=$D$4)),"Compliant","Non-Compliant")</f>
        <v>Compliant</v>
      </c>
      <c r="B813" s="41"/>
      <c r="C813" s="41"/>
      <c r="D813" s="42"/>
      <c r="E813" s="43"/>
      <c r="F813" s="22"/>
      <c r="G813" s="43"/>
      <c r="H813" s="43"/>
      <c r="I813" s="43"/>
      <c r="J813" s="43"/>
      <c r="K813" s="43"/>
      <c r="L813" s="43"/>
      <c r="M813" s="43"/>
      <c r="N813" s="23">
        <f>F813*G813</f>
        <v>0</v>
      </c>
      <c r="O813" s="23">
        <f>F813*H813</f>
        <v>0</v>
      </c>
      <c r="P813" s="24" t="e">
        <f>(I813*F813)/N813</f>
        <v>#DIV/0!</v>
      </c>
      <c r="Q813" s="25">
        <f>F813*J813</f>
        <v>0</v>
      </c>
      <c r="R813" s="26" t="e">
        <f>(Q813*9)/N813</f>
        <v>#DIV/0!</v>
      </c>
      <c r="S813" s="25">
        <f>F813*K813</f>
        <v>0</v>
      </c>
      <c r="T813" s="23">
        <f>L813*F813</f>
        <v>0</v>
      </c>
      <c r="U813" s="23">
        <f>M813*F813</f>
        <v>0</v>
      </c>
      <c r="V813" s="27" t="e">
        <f>(U813*4)/N813</f>
        <v>#DIV/0!</v>
      </c>
      <c r="W813" s="24" t="e">
        <f>U813/E813</f>
        <v>#DIV/0!</v>
      </c>
      <c r="X813" s="16">
        <f>IF($D$3="Calories",N813,"")</f>
        <v>0</v>
      </c>
      <c r="Y813" s="16">
        <f>IF($F$3="Grams",O813,IF($F$3="% Calories",P813,""))</f>
        <v>0</v>
      </c>
      <c r="Z813" s="16" t="str">
        <f>IF($G$3="Grams",K813,"")</f>
        <v/>
      </c>
      <c r="AA813" s="16">
        <f>IF($H$3="Grams",Q813,IF($H$3="% Calories",R813,""))</f>
        <v>0</v>
      </c>
      <c r="AB813" s="16" t="str">
        <f>IF($I$3="Milligrams",T813,"")</f>
        <v/>
      </c>
      <c r="AC813" s="16">
        <f>IF($E$3="Grams",U813, IF($E$3="% Calories", V813, IF($E$3="% Weight",W813, "")))</f>
        <v>0</v>
      </c>
      <c r="AD813" s="29">
        <v>1</v>
      </c>
    </row>
    <row r="814" spans="1:30">
      <c r="A814" s="30" t="str">
        <f>IF(AND((AC814&lt;=$E$4),(AB814&lt;=$I$4),(AA814&lt;=$H$4),(Z814&lt;=$G$4),(Y814&lt;=$F$4),(X814&lt;=$D$4)),"Compliant","Non-Compliant")</f>
        <v>Compliant</v>
      </c>
      <c r="B814" s="38"/>
      <c r="C814" s="38"/>
      <c r="D814" s="39"/>
      <c r="E814" s="40"/>
      <c r="F814" s="31"/>
      <c r="G814" s="40"/>
      <c r="H814" s="40"/>
      <c r="I814" s="40"/>
      <c r="J814" s="40"/>
      <c r="K814" s="40"/>
      <c r="L814" s="40"/>
      <c r="M814" s="40"/>
      <c r="N814" s="32">
        <f>F814*G814</f>
        <v>0</v>
      </c>
      <c r="O814" s="32">
        <f>F814*H814</f>
        <v>0</v>
      </c>
      <c r="P814" s="33" t="e">
        <f>(I814*F814)/N814</f>
        <v>#DIV/0!</v>
      </c>
      <c r="Q814" s="34">
        <f>F814*J814</f>
        <v>0</v>
      </c>
      <c r="R814" s="35" t="e">
        <f>(Q814*9)/N814</f>
        <v>#DIV/0!</v>
      </c>
      <c r="S814" s="34">
        <f>F814*K814</f>
        <v>0</v>
      </c>
      <c r="T814" s="32">
        <f>L814*F814</f>
        <v>0</v>
      </c>
      <c r="U814" s="32">
        <f>M814*F814</f>
        <v>0</v>
      </c>
      <c r="V814" s="36" t="e">
        <f>(U814*4)/N814</f>
        <v>#DIV/0!</v>
      </c>
      <c r="W814" s="33" t="e">
        <f>U814/E814</f>
        <v>#DIV/0!</v>
      </c>
      <c r="X814" s="16">
        <f>IF($D$3="Calories",N814,"")</f>
        <v>0</v>
      </c>
      <c r="Y814" s="16">
        <f>IF($F$3="Grams",O814,IF($F$3="% Calories",P814,""))</f>
        <v>0</v>
      </c>
      <c r="Z814" s="16" t="str">
        <f>IF($G$3="Grams",K814,"")</f>
        <v/>
      </c>
      <c r="AA814" s="16">
        <f>IF($H$3="Grams",Q814,IF($H$3="% Calories",R814,""))</f>
        <v>0</v>
      </c>
      <c r="AB814" s="16" t="str">
        <f>IF($I$3="Milligrams",T814,"")</f>
        <v/>
      </c>
      <c r="AC814" s="16">
        <f>IF($E$3="Grams",U814, IF($E$3="% Calories", V814, IF($E$3="% Weight",W814, "")))</f>
        <v>0</v>
      </c>
      <c r="AD814" s="29">
        <v>1</v>
      </c>
    </row>
    <row r="815" spans="1:30">
      <c r="A815" s="21" t="str">
        <f>IF(AND((AC815&lt;=$E$4),(AB815&lt;=$I$4),(AA815&lt;=$H$4),(Z815&lt;=$G$4),(Y815&lt;=$F$4),(X815&lt;=$D$4)),"Compliant","Non-Compliant")</f>
        <v>Compliant</v>
      </c>
      <c r="B815" s="41"/>
      <c r="C815" s="41"/>
      <c r="D815" s="42"/>
      <c r="E815" s="43"/>
      <c r="F815" s="22"/>
      <c r="G815" s="43"/>
      <c r="H815" s="43"/>
      <c r="I815" s="43"/>
      <c r="J815" s="43"/>
      <c r="K815" s="43"/>
      <c r="L815" s="43"/>
      <c r="M815" s="43"/>
      <c r="N815" s="23">
        <f>F815*G815</f>
        <v>0</v>
      </c>
      <c r="O815" s="23">
        <f>F815*H815</f>
        <v>0</v>
      </c>
      <c r="P815" s="24" t="e">
        <f>(I815*F815)/N815</f>
        <v>#DIV/0!</v>
      </c>
      <c r="Q815" s="25">
        <f>F815*J815</f>
        <v>0</v>
      </c>
      <c r="R815" s="26" t="e">
        <f>(Q815*9)/N815</f>
        <v>#DIV/0!</v>
      </c>
      <c r="S815" s="25">
        <f>F815*K815</f>
        <v>0</v>
      </c>
      <c r="T815" s="23">
        <f>L815*F815</f>
        <v>0</v>
      </c>
      <c r="U815" s="23">
        <f>M815*F815</f>
        <v>0</v>
      </c>
      <c r="V815" s="27" t="e">
        <f>(U815*4)/N815</f>
        <v>#DIV/0!</v>
      </c>
      <c r="W815" s="24" t="e">
        <f>U815/E815</f>
        <v>#DIV/0!</v>
      </c>
      <c r="X815" s="16">
        <f>IF($D$3="Calories",N815,"")</f>
        <v>0</v>
      </c>
      <c r="Y815" s="16">
        <f>IF($F$3="Grams",O815,IF($F$3="% Calories",P815,""))</f>
        <v>0</v>
      </c>
      <c r="Z815" s="16" t="str">
        <f>IF($G$3="Grams",K815,"")</f>
        <v/>
      </c>
      <c r="AA815" s="16">
        <f>IF($H$3="Grams",Q815,IF($H$3="% Calories",R815,""))</f>
        <v>0</v>
      </c>
      <c r="AB815" s="16" t="str">
        <f>IF($I$3="Milligrams",T815,"")</f>
        <v/>
      </c>
      <c r="AC815" s="16">
        <f>IF($E$3="Grams",U815, IF($E$3="% Calories", V815, IF($E$3="% Weight",W815, "")))</f>
        <v>0</v>
      </c>
      <c r="AD815" s="29">
        <v>1</v>
      </c>
    </row>
    <row r="816" spans="1:30">
      <c r="A816" s="30" t="str">
        <f>IF(AND((AC816&lt;=$E$4),(AB816&lt;=$I$4),(AA816&lt;=$H$4),(Z816&lt;=$G$4),(Y816&lt;=$F$4),(X816&lt;=$D$4)),"Compliant","Non-Compliant")</f>
        <v>Compliant</v>
      </c>
      <c r="B816" s="38"/>
      <c r="C816" s="38"/>
      <c r="D816" s="39"/>
      <c r="E816" s="40"/>
      <c r="F816" s="31"/>
      <c r="G816" s="40"/>
      <c r="H816" s="40"/>
      <c r="I816" s="40"/>
      <c r="J816" s="40"/>
      <c r="K816" s="40"/>
      <c r="L816" s="40"/>
      <c r="M816" s="40"/>
      <c r="N816" s="32">
        <f>F816*G816</f>
        <v>0</v>
      </c>
      <c r="O816" s="32">
        <f>F816*H816</f>
        <v>0</v>
      </c>
      <c r="P816" s="33" t="e">
        <f>(I816*F816)/N816</f>
        <v>#DIV/0!</v>
      </c>
      <c r="Q816" s="34">
        <f>F816*J816</f>
        <v>0</v>
      </c>
      <c r="R816" s="35" t="e">
        <f>(Q816*9)/N816</f>
        <v>#DIV/0!</v>
      </c>
      <c r="S816" s="34">
        <f>F816*K816</f>
        <v>0</v>
      </c>
      <c r="T816" s="32">
        <f>L816*F816</f>
        <v>0</v>
      </c>
      <c r="U816" s="32">
        <f>M816*F816</f>
        <v>0</v>
      </c>
      <c r="V816" s="36" t="e">
        <f>(U816*4)/N816</f>
        <v>#DIV/0!</v>
      </c>
      <c r="W816" s="33" t="e">
        <f>U816/E816</f>
        <v>#DIV/0!</v>
      </c>
      <c r="X816" s="16">
        <f>IF($D$3="Calories",N816,"")</f>
        <v>0</v>
      </c>
      <c r="Y816" s="16">
        <f>IF($F$3="Grams",O816,IF($F$3="% Calories",P816,""))</f>
        <v>0</v>
      </c>
      <c r="Z816" s="16" t="str">
        <f>IF($G$3="Grams",K816,"")</f>
        <v/>
      </c>
      <c r="AA816" s="16">
        <f>IF($H$3="Grams",Q816,IF($H$3="% Calories",R816,""))</f>
        <v>0</v>
      </c>
      <c r="AB816" s="16" t="str">
        <f>IF($I$3="Milligrams",T816,"")</f>
        <v/>
      </c>
      <c r="AC816" s="16">
        <f>IF($E$3="Grams",U816, IF($E$3="% Calories", V816, IF($E$3="% Weight",W816, "")))</f>
        <v>0</v>
      </c>
      <c r="AD816" s="29">
        <v>1</v>
      </c>
    </row>
    <row r="817" spans="1:30">
      <c r="A817" s="21" t="str">
        <f>IF(AND((AC817&lt;=$E$4),(AB817&lt;=$I$4),(AA817&lt;=$H$4),(Z817&lt;=$G$4),(Y817&lt;=$F$4),(X817&lt;=$D$4)),"Compliant","Non-Compliant")</f>
        <v>Compliant</v>
      </c>
      <c r="B817" s="41"/>
      <c r="C817" s="41"/>
      <c r="D817" s="42"/>
      <c r="E817" s="43"/>
      <c r="F817" s="22"/>
      <c r="G817" s="43"/>
      <c r="H817" s="43"/>
      <c r="I817" s="43"/>
      <c r="J817" s="43"/>
      <c r="K817" s="43"/>
      <c r="L817" s="43"/>
      <c r="M817" s="43"/>
      <c r="N817" s="23">
        <f>F817*G817</f>
        <v>0</v>
      </c>
      <c r="O817" s="23">
        <f>F817*H817</f>
        <v>0</v>
      </c>
      <c r="P817" s="24" t="e">
        <f>(I817*F817)/N817</f>
        <v>#DIV/0!</v>
      </c>
      <c r="Q817" s="25">
        <f>F817*J817</f>
        <v>0</v>
      </c>
      <c r="R817" s="26" t="e">
        <f>(Q817*9)/N817</f>
        <v>#DIV/0!</v>
      </c>
      <c r="S817" s="25">
        <f>F817*K817</f>
        <v>0</v>
      </c>
      <c r="T817" s="23">
        <f>L817*F817</f>
        <v>0</v>
      </c>
      <c r="U817" s="23">
        <f>M817*F817</f>
        <v>0</v>
      </c>
      <c r="V817" s="27" t="e">
        <f>(U817*4)/N817</f>
        <v>#DIV/0!</v>
      </c>
      <c r="W817" s="24" t="e">
        <f>U817/E817</f>
        <v>#DIV/0!</v>
      </c>
      <c r="X817" s="16">
        <f>IF($D$3="Calories",N817,"")</f>
        <v>0</v>
      </c>
      <c r="Y817" s="16">
        <f>IF($F$3="Grams",O817,IF($F$3="% Calories",P817,""))</f>
        <v>0</v>
      </c>
      <c r="Z817" s="16" t="str">
        <f>IF($G$3="Grams",K817,"")</f>
        <v/>
      </c>
      <c r="AA817" s="16">
        <f>IF($H$3="Grams",Q817,IF($H$3="% Calories",R817,""))</f>
        <v>0</v>
      </c>
      <c r="AB817" s="16" t="str">
        <f>IF($I$3="Milligrams",T817,"")</f>
        <v/>
      </c>
      <c r="AC817" s="16">
        <f>IF($E$3="Grams",U817, IF($E$3="% Calories", V817, IF($E$3="% Weight",W817, "")))</f>
        <v>0</v>
      </c>
      <c r="AD817" s="29">
        <v>1</v>
      </c>
    </row>
    <row r="818" spans="1:30">
      <c r="A818" s="30" t="str">
        <f>IF(AND((AC818&lt;=$E$4),(AB818&lt;=$I$4),(AA818&lt;=$H$4),(Z818&lt;=$G$4),(Y818&lt;=$F$4),(X818&lt;=$D$4)),"Compliant","Non-Compliant")</f>
        <v>Compliant</v>
      </c>
      <c r="B818" s="38"/>
      <c r="C818" s="38"/>
      <c r="D818" s="39"/>
      <c r="E818" s="40"/>
      <c r="F818" s="31"/>
      <c r="G818" s="40"/>
      <c r="H818" s="40"/>
      <c r="I818" s="40"/>
      <c r="J818" s="40"/>
      <c r="K818" s="40"/>
      <c r="L818" s="40"/>
      <c r="M818" s="40"/>
      <c r="N818" s="32">
        <f>F818*G818</f>
        <v>0</v>
      </c>
      <c r="O818" s="32">
        <f>F818*H818</f>
        <v>0</v>
      </c>
      <c r="P818" s="33" t="e">
        <f>(I818*F818)/N818</f>
        <v>#DIV/0!</v>
      </c>
      <c r="Q818" s="34">
        <f>F818*J818</f>
        <v>0</v>
      </c>
      <c r="R818" s="35" t="e">
        <f>(Q818*9)/N818</f>
        <v>#DIV/0!</v>
      </c>
      <c r="S818" s="34">
        <f>F818*K818</f>
        <v>0</v>
      </c>
      <c r="T818" s="32">
        <f>L818*F818</f>
        <v>0</v>
      </c>
      <c r="U818" s="32">
        <f>M818*F818</f>
        <v>0</v>
      </c>
      <c r="V818" s="36" t="e">
        <f>(U818*4)/N818</f>
        <v>#DIV/0!</v>
      </c>
      <c r="W818" s="33" t="e">
        <f>U818/E818</f>
        <v>#DIV/0!</v>
      </c>
      <c r="X818" s="16">
        <f>IF($D$3="Calories",N818,"")</f>
        <v>0</v>
      </c>
      <c r="Y818" s="16">
        <f>IF($F$3="Grams",O818,IF($F$3="% Calories",P818,""))</f>
        <v>0</v>
      </c>
      <c r="Z818" s="16" t="str">
        <f>IF($G$3="Grams",K818,"")</f>
        <v/>
      </c>
      <c r="AA818" s="16">
        <f>IF($H$3="Grams",Q818,IF($H$3="% Calories",R818,""))</f>
        <v>0</v>
      </c>
      <c r="AB818" s="16" t="str">
        <f>IF($I$3="Milligrams",T818,"")</f>
        <v/>
      </c>
      <c r="AC818" s="16">
        <f>IF($E$3="Grams",U818, IF($E$3="% Calories", V818, IF($E$3="% Weight",W818, "")))</f>
        <v>0</v>
      </c>
      <c r="AD818" s="29">
        <v>1</v>
      </c>
    </row>
    <row r="819" spans="1:30">
      <c r="A819" s="21" t="str">
        <f>IF(AND((AC819&lt;=$E$4),(AB819&lt;=$I$4),(AA819&lt;=$H$4),(Z819&lt;=$G$4),(Y819&lt;=$F$4),(X819&lt;=$D$4)),"Compliant","Non-Compliant")</f>
        <v>Compliant</v>
      </c>
      <c r="B819" s="41"/>
      <c r="C819" s="41"/>
      <c r="D819" s="42"/>
      <c r="E819" s="43"/>
      <c r="F819" s="22"/>
      <c r="G819" s="43"/>
      <c r="H819" s="43"/>
      <c r="I819" s="43"/>
      <c r="J819" s="43"/>
      <c r="K819" s="43"/>
      <c r="L819" s="43"/>
      <c r="M819" s="43"/>
      <c r="N819" s="23">
        <f>F819*G819</f>
        <v>0</v>
      </c>
      <c r="O819" s="23">
        <f>F819*H819</f>
        <v>0</v>
      </c>
      <c r="P819" s="24" t="e">
        <f>(I819*F819)/N819</f>
        <v>#DIV/0!</v>
      </c>
      <c r="Q819" s="25">
        <f>F819*J819</f>
        <v>0</v>
      </c>
      <c r="R819" s="26" t="e">
        <f>(Q819*9)/N819</f>
        <v>#DIV/0!</v>
      </c>
      <c r="S819" s="25">
        <f>F819*K819</f>
        <v>0</v>
      </c>
      <c r="T819" s="23">
        <f>L819*F819</f>
        <v>0</v>
      </c>
      <c r="U819" s="23">
        <f>M819*F819</f>
        <v>0</v>
      </c>
      <c r="V819" s="27" t="e">
        <f>(U819*4)/N819</f>
        <v>#DIV/0!</v>
      </c>
      <c r="W819" s="24" t="e">
        <f>U819/E819</f>
        <v>#DIV/0!</v>
      </c>
      <c r="X819" s="16">
        <f>IF($D$3="Calories",N819,"")</f>
        <v>0</v>
      </c>
      <c r="Y819" s="16">
        <f>IF($F$3="Grams",O819,IF($F$3="% Calories",P819,""))</f>
        <v>0</v>
      </c>
      <c r="Z819" s="16" t="str">
        <f>IF($G$3="Grams",K819,"")</f>
        <v/>
      </c>
      <c r="AA819" s="16">
        <f>IF($H$3="Grams",Q819,IF($H$3="% Calories",R819,""))</f>
        <v>0</v>
      </c>
      <c r="AB819" s="16" t="str">
        <f>IF($I$3="Milligrams",T819,"")</f>
        <v/>
      </c>
      <c r="AC819" s="16">
        <f>IF($E$3="Grams",U819, IF($E$3="% Calories", V819, IF($E$3="% Weight",W819, "")))</f>
        <v>0</v>
      </c>
      <c r="AD819" s="29">
        <v>1</v>
      </c>
    </row>
    <row r="820" spans="1:30">
      <c r="A820" s="30" t="str">
        <f>IF(AND((AC820&lt;=$E$4),(AB820&lt;=$I$4),(AA820&lt;=$H$4),(Z820&lt;=$G$4),(Y820&lt;=$F$4),(X820&lt;=$D$4)),"Compliant","Non-Compliant")</f>
        <v>Compliant</v>
      </c>
      <c r="B820" s="38"/>
      <c r="C820" s="38"/>
      <c r="D820" s="39"/>
      <c r="E820" s="40"/>
      <c r="F820" s="31"/>
      <c r="G820" s="40"/>
      <c r="H820" s="40"/>
      <c r="I820" s="40"/>
      <c r="J820" s="40"/>
      <c r="K820" s="40"/>
      <c r="L820" s="40"/>
      <c r="M820" s="40"/>
      <c r="N820" s="32">
        <f>F820*G820</f>
        <v>0</v>
      </c>
      <c r="O820" s="32">
        <f>F820*H820</f>
        <v>0</v>
      </c>
      <c r="P820" s="33" t="e">
        <f>(I820*F820)/N820</f>
        <v>#DIV/0!</v>
      </c>
      <c r="Q820" s="34">
        <f>F820*J820</f>
        <v>0</v>
      </c>
      <c r="R820" s="35" t="e">
        <f>(Q820*9)/N820</f>
        <v>#DIV/0!</v>
      </c>
      <c r="S820" s="34">
        <f>F820*K820</f>
        <v>0</v>
      </c>
      <c r="T820" s="32">
        <f>L820*F820</f>
        <v>0</v>
      </c>
      <c r="U820" s="32">
        <f>M820*F820</f>
        <v>0</v>
      </c>
      <c r="V820" s="36" t="e">
        <f>(U820*4)/N820</f>
        <v>#DIV/0!</v>
      </c>
      <c r="W820" s="33" t="e">
        <f>U820/E820</f>
        <v>#DIV/0!</v>
      </c>
      <c r="X820" s="16">
        <f>IF($D$3="Calories",N820,"")</f>
        <v>0</v>
      </c>
      <c r="Y820" s="16">
        <f>IF($F$3="Grams",O820,IF($F$3="% Calories",P820,""))</f>
        <v>0</v>
      </c>
      <c r="Z820" s="16" t="str">
        <f>IF($G$3="Grams",K820,"")</f>
        <v/>
      </c>
      <c r="AA820" s="16">
        <f>IF($H$3="Grams",Q820,IF($H$3="% Calories",R820,""))</f>
        <v>0</v>
      </c>
      <c r="AB820" s="16" t="str">
        <f>IF($I$3="Milligrams",T820,"")</f>
        <v/>
      </c>
      <c r="AC820" s="16">
        <f>IF($E$3="Grams",U820, IF($E$3="% Calories", V820, IF($E$3="% Weight",W820, "")))</f>
        <v>0</v>
      </c>
      <c r="AD820" s="29">
        <v>1</v>
      </c>
    </row>
    <row r="821" spans="1:30">
      <c r="A821" s="21" t="str">
        <f>IF(AND((AC821&lt;=$E$4),(AB821&lt;=$I$4),(AA821&lt;=$H$4),(Z821&lt;=$G$4),(Y821&lt;=$F$4),(X821&lt;=$D$4)),"Compliant","Non-Compliant")</f>
        <v>Compliant</v>
      </c>
      <c r="B821" s="41"/>
      <c r="C821" s="41"/>
      <c r="D821" s="42"/>
      <c r="E821" s="43"/>
      <c r="F821" s="22"/>
      <c r="G821" s="43"/>
      <c r="H821" s="43"/>
      <c r="I821" s="43"/>
      <c r="J821" s="43"/>
      <c r="K821" s="43"/>
      <c r="L821" s="43"/>
      <c r="M821" s="43"/>
      <c r="N821" s="23">
        <f>F821*G821</f>
        <v>0</v>
      </c>
      <c r="O821" s="23">
        <f>F821*H821</f>
        <v>0</v>
      </c>
      <c r="P821" s="24" t="e">
        <f>(I821*F821)/N821</f>
        <v>#DIV/0!</v>
      </c>
      <c r="Q821" s="25">
        <f>F821*J821</f>
        <v>0</v>
      </c>
      <c r="R821" s="26" t="e">
        <f>(Q821*9)/N821</f>
        <v>#DIV/0!</v>
      </c>
      <c r="S821" s="25">
        <f>F821*K821</f>
        <v>0</v>
      </c>
      <c r="T821" s="23">
        <f>L821*F821</f>
        <v>0</v>
      </c>
      <c r="U821" s="23">
        <f>M821*F821</f>
        <v>0</v>
      </c>
      <c r="V821" s="27" t="e">
        <f>(U821*4)/N821</f>
        <v>#DIV/0!</v>
      </c>
      <c r="W821" s="24" t="e">
        <f>U821/E821</f>
        <v>#DIV/0!</v>
      </c>
      <c r="X821" s="16">
        <f>IF($D$3="Calories",N821,"")</f>
        <v>0</v>
      </c>
      <c r="Y821" s="16">
        <f>IF($F$3="Grams",O821,IF($F$3="% Calories",P821,""))</f>
        <v>0</v>
      </c>
      <c r="Z821" s="16" t="str">
        <f>IF($G$3="Grams",K821,"")</f>
        <v/>
      </c>
      <c r="AA821" s="16">
        <f>IF($H$3="Grams",Q821,IF($H$3="% Calories",R821,""))</f>
        <v>0</v>
      </c>
      <c r="AB821" s="16" t="str">
        <f>IF($I$3="Milligrams",T821,"")</f>
        <v/>
      </c>
      <c r="AC821" s="16">
        <f>IF($E$3="Grams",U821, IF($E$3="% Calories", V821, IF($E$3="% Weight",W821, "")))</f>
        <v>0</v>
      </c>
      <c r="AD821" s="29">
        <v>1</v>
      </c>
    </row>
    <row r="822" spans="1:30">
      <c r="A822" s="30" t="str">
        <f>IF(AND((AC822&lt;=$E$4),(AB822&lt;=$I$4),(AA822&lt;=$H$4),(Z822&lt;=$G$4),(Y822&lt;=$F$4),(X822&lt;=$D$4)),"Compliant","Non-Compliant")</f>
        <v>Compliant</v>
      </c>
      <c r="B822" s="38"/>
      <c r="C822" s="38"/>
      <c r="D822" s="39"/>
      <c r="E822" s="40"/>
      <c r="F822" s="31"/>
      <c r="G822" s="40"/>
      <c r="H822" s="40"/>
      <c r="I822" s="40"/>
      <c r="J822" s="40"/>
      <c r="K822" s="40"/>
      <c r="L822" s="40"/>
      <c r="M822" s="40"/>
      <c r="N822" s="32">
        <f>F822*G822</f>
        <v>0</v>
      </c>
      <c r="O822" s="32">
        <f>F822*H822</f>
        <v>0</v>
      </c>
      <c r="P822" s="33" t="e">
        <f>(I822*F822)/N822</f>
        <v>#DIV/0!</v>
      </c>
      <c r="Q822" s="34">
        <f>F822*J822</f>
        <v>0</v>
      </c>
      <c r="R822" s="35" t="e">
        <f>(Q822*9)/N822</f>
        <v>#DIV/0!</v>
      </c>
      <c r="S822" s="34">
        <f>F822*K822</f>
        <v>0</v>
      </c>
      <c r="T822" s="32">
        <f>L822*F822</f>
        <v>0</v>
      </c>
      <c r="U822" s="32">
        <f>M822*F822</f>
        <v>0</v>
      </c>
      <c r="V822" s="36" t="e">
        <f>(U822*4)/N822</f>
        <v>#DIV/0!</v>
      </c>
      <c r="W822" s="33" t="e">
        <f>U822/E822</f>
        <v>#DIV/0!</v>
      </c>
      <c r="X822" s="16">
        <f>IF($D$3="Calories",N822,"")</f>
        <v>0</v>
      </c>
      <c r="Y822" s="16">
        <f>IF($F$3="Grams",O822,IF($F$3="% Calories",P822,""))</f>
        <v>0</v>
      </c>
      <c r="Z822" s="16" t="str">
        <f>IF($G$3="Grams",K822,"")</f>
        <v/>
      </c>
      <c r="AA822" s="16">
        <f>IF($H$3="Grams",Q822,IF($H$3="% Calories",R822,""))</f>
        <v>0</v>
      </c>
      <c r="AB822" s="16" t="str">
        <f>IF($I$3="Milligrams",T822,"")</f>
        <v/>
      </c>
      <c r="AC822" s="16">
        <f>IF($E$3="Grams",U822, IF($E$3="% Calories", V822, IF($E$3="% Weight",W822, "")))</f>
        <v>0</v>
      </c>
      <c r="AD822" s="29">
        <v>1</v>
      </c>
    </row>
    <row r="823" spans="1:30">
      <c r="A823" s="21" t="str">
        <f>IF(AND((AC823&lt;=$E$4),(AB823&lt;=$I$4),(AA823&lt;=$H$4),(Z823&lt;=$G$4),(Y823&lt;=$F$4),(X823&lt;=$D$4)),"Compliant","Non-Compliant")</f>
        <v>Compliant</v>
      </c>
      <c r="B823" s="41"/>
      <c r="C823" s="41"/>
      <c r="D823" s="42"/>
      <c r="E823" s="43"/>
      <c r="F823" s="22"/>
      <c r="G823" s="43"/>
      <c r="H823" s="43"/>
      <c r="I823" s="43"/>
      <c r="J823" s="43"/>
      <c r="K823" s="43"/>
      <c r="L823" s="43"/>
      <c r="M823" s="43"/>
      <c r="N823" s="23">
        <f>F823*G823</f>
        <v>0</v>
      </c>
      <c r="O823" s="23">
        <f>F823*H823</f>
        <v>0</v>
      </c>
      <c r="P823" s="24" t="e">
        <f>(I823*F823)/N823</f>
        <v>#DIV/0!</v>
      </c>
      <c r="Q823" s="25">
        <f>F823*J823</f>
        <v>0</v>
      </c>
      <c r="R823" s="26" t="e">
        <f>(Q823*9)/N823</f>
        <v>#DIV/0!</v>
      </c>
      <c r="S823" s="25">
        <f>F823*K823</f>
        <v>0</v>
      </c>
      <c r="T823" s="23">
        <f>L823*F823</f>
        <v>0</v>
      </c>
      <c r="U823" s="23">
        <f>M823*F823</f>
        <v>0</v>
      </c>
      <c r="V823" s="27" t="e">
        <f>(U823*4)/N823</f>
        <v>#DIV/0!</v>
      </c>
      <c r="W823" s="24" t="e">
        <f>U823/E823</f>
        <v>#DIV/0!</v>
      </c>
      <c r="X823" s="16">
        <f>IF($D$3="Calories",N823,"")</f>
        <v>0</v>
      </c>
      <c r="Y823" s="16">
        <f>IF($F$3="Grams",O823,IF($F$3="% Calories",P823,""))</f>
        <v>0</v>
      </c>
      <c r="Z823" s="16" t="str">
        <f>IF($G$3="Grams",K823,"")</f>
        <v/>
      </c>
      <c r="AA823" s="16">
        <f>IF($H$3="Grams",Q823,IF($H$3="% Calories",R823,""))</f>
        <v>0</v>
      </c>
      <c r="AB823" s="16" t="str">
        <f>IF($I$3="Milligrams",T823,"")</f>
        <v/>
      </c>
      <c r="AC823" s="16">
        <f>IF($E$3="Grams",U823, IF($E$3="% Calories", V823, IF($E$3="% Weight",W823, "")))</f>
        <v>0</v>
      </c>
      <c r="AD823" s="29">
        <v>1</v>
      </c>
    </row>
    <row r="824" spans="1:30">
      <c r="A824" s="30" t="str">
        <f>IF(AND((AC824&lt;=$E$4),(AB824&lt;=$I$4),(AA824&lt;=$H$4),(Z824&lt;=$G$4),(Y824&lt;=$F$4),(X824&lt;=$D$4)),"Compliant","Non-Compliant")</f>
        <v>Compliant</v>
      </c>
      <c r="B824" s="38"/>
      <c r="C824" s="38"/>
      <c r="D824" s="39"/>
      <c r="E824" s="40"/>
      <c r="F824" s="31"/>
      <c r="G824" s="40"/>
      <c r="H824" s="40"/>
      <c r="I824" s="40"/>
      <c r="J824" s="40"/>
      <c r="K824" s="40"/>
      <c r="L824" s="40"/>
      <c r="M824" s="40"/>
      <c r="N824" s="32">
        <f>F824*G824</f>
        <v>0</v>
      </c>
      <c r="O824" s="32">
        <f>F824*H824</f>
        <v>0</v>
      </c>
      <c r="P824" s="33" t="e">
        <f>(I824*F824)/N824</f>
        <v>#DIV/0!</v>
      </c>
      <c r="Q824" s="34">
        <f>F824*J824</f>
        <v>0</v>
      </c>
      <c r="R824" s="35" t="e">
        <f>(Q824*9)/N824</f>
        <v>#DIV/0!</v>
      </c>
      <c r="S824" s="34">
        <f>F824*K824</f>
        <v>0</v>
      </c>
      <c r="T824" s="32">
        <f>L824*F824</f>
        <v>0</v>
      </c>
      <c r="U824" s="32">
        <f>M824*F824</f>
        <v>0</v>
      </c>
      <c r="V824" s="36" t="e">
        <f>(U824*4)/N824</f>
        <v>#DIV/0!</v>
      </c>
      <c r="W824" s="33" t="e">
        <f>U824/E824</f>
        <v>#DIV/0!</v>
      </c>
      <c r="X824" s="16">
        <f>IF($D$3="Calories",N824,"")</f>
        <v>0</v>
      </c>
      <c r="Y824" s="16">
        <f>IF($F$3="Grams",O824,IF($F$3="% Calories",P824,""))</f>
        <v>0</v>
      </c>
      <c r="Z824" s="16" t="str">
        <f>IF($G$3="Grams",K824,"")</f>
        <v/>
      </c>
      <c r="AA824" s="16">
        <f>IF($H$3="Grams",Q824,IF($H$3="% Calories",R824,""))</f>
        <v>0</v>
      </c>
      <c r="AB824" s="16" t="str">
        <f>IF($I$3="Milligrams",T824,"")</f>
        <v/>
      </c>
      <c r="AC824" s="16">
        <f>IF($E$3="Grams",U824, IF($E$3="% Calories", V824, IF($E$3="% Weight",W824, "")))</f>
        <v>0</v>
      </c>
      <c r="AD824" s="29">
        <v>1</v>
      </c>
    </row>
    <row r="825" spans="1:30">
      <c r="A825" s="21" t="str">
        <f>IF(AND((AC825&lt;=$E$4),(AB825&lt;=$I$4),(AA825&lt;=$H$4),(Z825&lt;=$G$4),(Y825&lt;=$F$4),(X825&lt;=$D$4)),"Compliant","Non-Compliant")</f>
        <v>Compliant</v>
      </c>
      <c r="B825" s="41"/>
      <c r="C825" s="41"/>
      <c r="D825" s="42"/>
      <c r="E825" s="43"/>
      <c r="F825" s="22"/>
      <c r="G825" s="43"/>
      <c r="H825" s="43"/>
      <c r="I825" s="43"/>
      <c r="J825" s="43"/>
      <c r="K825" s="43"/>
      <c r="L825" s="43"/>
      <c r="M825" s="43"/>
      <c r="N825" s="23">
        <f>F825*G825</f>
        <v>0</v>
      </c>
      <c r="O825" s="23">
        <f>F825*H825</f>
        <v>0</v>
      </c>
      <c r="P825" s="24" t="e">
        <f>(I825*F825)/N825</f>
        <v>#DIV/0!</v>
      </c>
      <c r="Q825" s="25">
        <f>F825*J825</f>
        <v>0</v>
      </c>
      <c r="R825" s="26" t="e">
        <f>(Q825*9)/N825</f>
        <v>#DIV/0!</v>
      </c>
      <c r="S825" s="25">
        <f>F825*K825</f>
        <v>0</v>
      </c>
      <c r="T825" s="23">
        <f>L825*F825</f>
        <v>0</v>
      </c>
      <c r="U825" s="23">
        <f>M825*F825</f>
        <v>0</v>
      </c>
      <c r="V825" s="27" t="e">
        <f>(U825*4)/N825</f>
        <v>#DIV/0!</v>
      </c>
      <c r="W825" s="24" t="e">
        <f>U825/E825</f>
        <v>#DIV/0!</v>
      </c>
      <c r="X825" s="16">
        <f>IF($D$3="Calories",N825,"")</f>
        <v>0</v>
      </c>
      <c r="Y825" s="16">
        <f>IF($F$3="Grams",O825,IF($F$3="% Calories",P825,""))</f>
        <v>0</v>
      </c>
      <c r="Z825" s="16" t="str">
        <f>IF($G$3="Grams",K825,"")</f>
        <v/>
      </c>
      <c r="AA825" s="16">
        <f>IF($H$3="Grams",Q825,IF($H$3="% Calories",R825,""))</f>
        <v>0</v>
      </c>
      <c r="AB825" s="16" t="str">
        <f>IF($I$3="Milligrams",T825,"")</f>
        <v/>
      </c>
      <c r="AC825" s="16">
        <f>IF($E$3="Grams",U825, IF($E$3="% Calories", V825, IF($E$3="% Weight",W825, "")))</f>
        <v>0</v>
      </c>
      <c r="AD825" s="29">
        <v>1</v>
      </c>
    </row>
    <row r="826" spans="1:30">
      <c r="A826" s="30" t="str">
        <f>IF(AND((AC826&lt;=$E$4),(AB826&lt;=$I$4),(AA826&lt;=$H$4),(Z826&lt;=$G$4),(Y826&lt;=$F$4),(X826&lt;=$D$4)),"Compliant","Non-Compliant")</f>
        <v>Compliant</v>
      </c>
      <c r="B826" s="38"/>
      <c r="C826" s="38"/>
      <c r="D826" s="39"/>
      <c r="E826" s="40"/>
      <c r="F826" s="31"/>
      <c r="G826" s="40"/>
      <c r="H826" s="40"/>
      <c r="I826" s="40"/>
      <c r="J826" s="40"/>
      <c r="K826" s="40"/>
      <c r="L826" s="40"/>
      <c r="M826" s="40"/>
      <c r="N826" s="32">
        <f>F826*G826</f>
        <v>0</v>
      </c>
      <c r="O826" s="32">
        <f>F826*H826</f>
        <v>0</v>
      </c>
      <c r="P826" s="33" t="e">
        <f>(I826*F826)/N826</f>
        <v>#DIV/0!</v>
      </c>
      <c r="Q826" s="34">
        <f>F826*J826</f>
        <v>0</v>
      </c>
      <c r="R826" s="35" t="e">
        <f>(Q826*9)/N826</f>
        <v>#DIV/0!</v>
      </c>
      <c r="S826" s="34">
        <f>F826*K826</f>
        <v>0</v>
      </c>
      <c r="T826" s="32">
        <f>L826*F826</f>
        <v>0</v>
      </c>
      <c r="U826" s="32">
        <f>M826*F826</f>
        <v>0</v>
      </c>
      <c r="V826" s="36" t="e">
        <f>(U826*4)/N826</f>
        <v>#DIV/0!</v>
      </c>
      <c r="W826" s="33" t="e">
        <f>U826/E826</f>
        <v>#DIV/0!</v>
      </c>
      <c r="X826" s="16">
        <f>IF($D$3="Calories",N826,"")</f>
        <v>0</v>
      </c>
      <c r="Y826" s="16">
        <f>IF($F$3="Grams",O826,IF($F$3="% Calories",P826,""))</f>
        <v>0</v>
      </c>
      <c r="Z826" s="16" t="str">
        <f>IF($G$3="Grams",K826,"")</f>
        <v/>
      </c>
      <c r="AA826" s="16">
        <f>IF($H$3="Grams",Q826,IF($H$3="% Calories",R826,""))</f>
        <v>0</v>
      </c>
      <c r="AB826" s="16" t="str">
        <f>IF($I$3="Milligrams",T826,"")</f>
        <v/>
      </c>
      <c r="AC826" s="16">
        <f>IF($E$3="Grams",U826, IF($E$3="% Calories", V826, IF($E$3="% Weight",W826, "")))</f>
        <v>0</v>
      </c>
      <c r="AD826" s="29">
        <v>1</v>
      </c>
    </row>
    <row r="827" spans="1:30">
      <c r="A827" s="21" t="str">
        <f>IF(AND((AC827&lt;=$E$4),(AB827&lt;=$I$4),(AA827&lt;=$H$4),(Z827&lt;=$G$4),(Y827&lt;=$F$4),(X827&lt;=$D$4)),"Compliant","Non-Compliant")</f>
        <v>Compliant</v>
      </c>
      <c r="B827" s="41"/>
      <c r="C827" s="41"/>
      <c r="D827" s="42"/>
      <c r="E827" s="43"/>
      <c r="F827" s="22"/>
      <c r="G827" s="43"/>
      <c r="H827" s="43"/>
      <c r="I827" s="43"/>
      <c r="J827" s="43"/>
      <c r="K827" s="43"/>
      <c r="L827" s="43"/>
      <c r="M827" s="43"/>
      <c r="N827" s="23">
        <f>F827*G827</f>
        <v>0</v>
      </c>
      <c r="O827" s="23">
        <f>F827*H827</f>
        <v>0</v>
      </c>
      <c r="P827" s="24" t="e">
        <f>(I827*F827)/N827</f>
        <v>#DIV/0!</v>
      </c>
      <c r="Q827" s="25">
        <f>F827*J827</f>
        <v>0</v>
      </c>
      <c r="R827" s="26" t="e">
        <f>(Q827*9)/N827</f>
        <v>#DIV/0!</v>
      </c>
      <c r="S827" s="25">
        <f>F827*K827</f>
        <v>0</v>
      </c>
      <c r="T827" s="23">
        <f>L827*F827</f>
        <v>0</v>
      </c>
      <c r="U827" s="23">
        <f>M827*F827</f>
        <v>0</v>
      </c>
      <c r="V827" s="27" t="e">
        <f>(U827*4)/N827</f>
        <v>#DIV/0!</v>
      </c>
      <c r="W827" s="24" t="e">
        <f>U827/E827</f>
        <v>#DIV/0!</v>
      </c>
      <c r="X827" s="16">
        <f>IF($D$3="Calories",N827,"")</f>
        <v>0</v>
      </c>
      <c r="Y827" s="16">
        <f>IF($F$3="Grams",O827,IF($F$3="% Calories",P827,""))</f>
        <v>0</v>
      </c>
      <c r="Z827" s="16" t="str">
        <f>IF($G$3="Grams",K827,"")</f>
        <v/>
      </c>
      <c r="AA827" s="16">
        <f>IF($H$3="Grams",Q827,IF($H$3="% Calories",R827,""))</f>
        <v>0</v>
      </c>
      <c r="AB827" s="16" t="str">
        <f>IF($I$3="Milligrams",T827,"")</f>
        <v/>
      </c>
      <c r="AC827" s="16">
        <f>IF($E$3="Grams",U827, IF($E$3="% Calories", V827, IF($E$3="% Weight",W827, "")))</f>
        <v>0</v>
      </c>
      <c r="AD827" s="29">
        <v>1</v>
      </c>
    </row>
    <row r="828" spans="1:30">
      <c r="A828" s="30" t="str">
        <f>IF(AND((AC828&lt;=$E$4),(AB828&lt;=$I$4),(AA828&lt;=$H$4),(Z828&lt;=$G$4),(Y828&lt;=$F$4),(X828&lt;=$D$4)),"Compliant","Non-Compliant")</f>
        <v>Compliant</v>
      </c>
      <c r="B828" s="38"/>
      <c r="C828" s="38"/>
      <c r="D828" s="39"/>
      <c r="E828" s="40"/>
      <c r="F828" s="31"/>
      <c r="G828" s="40"/>
      <c r="H828" s="40"/>
      <c r="I828" s="40"/>
      <c r="J828" s="40"/>
      <c r="K828" s="40"/>
      <c r="L828" s="40"/>
      <c r="M828" s="40"/>
      <c r="N828" s="32">
        <f>F828*G828</f>
        <v>0</v>
      </c>
      <c r="O828" s="32">
        <f>F828*H828</f>
        <v>0</v>
      </c>
      <c r="P828" s="33" t="e">
        <f>(I828*F828)/N828</f>
        <v>#DIV/0!</v>
      </c>
      <c r="Q828" s="34">
        <f>F828*J828</f>
        <v>0</v>
      </c>
      <c r="R828" s="35" t="e">
        <f>(Q828*9)/N828</f>
        <v>#DIV/0!</v>
      </c>
      <c r="S828" s="34">
        <f>F828*K828</f>
        <v>0</v>
      </c>
      <c r="T828" s="32">
        <f>L828*F828</f>
        <v>0</v>
      </c>
      <c r="U828" s="32">
        <f>M828*F828</f>
        <v>0</v>
      </c>
      <c r="V828" s="36" t="e">
        <f>(U828*4)/N828</f>
        <v>#DIV/0!</v>
      </c>
      <c r="W828" s="33" t="e">
        <f>U828/E828</f>
        <v>#DIV/0!</v>
      </c>
      <c r="X828" s="16">
        <f>IF($D$3="Calories",N828,"")</f>
        <v>0</v>
      </c>
      <c r="Y828" s="16">
        <f>IF($F$3="Grams",O828,IF($F$3="% Calories",P828,""))</f>
        <v>0</v>
      </c>
      <c r="Z828" s="16" t="str">
        <f>IF($G$3="Grams",K828,"")</f>
        <v/>
      </c>
      <c r="AA828" s="16">
        <f>IF($H$3="Grams",Q828,IF($H$3="% Calories",R828,""))</f>
        <v>0</v>
      </c>
      <c r="AB828" s="16" t="str">
        <f>IF($I$3="Milligrams",T828,"")</f>
        <v/>
      </c>
      <c r="AC828" s="16">
        <f>IF($E$3="Grams",U828, IF($E$3="% Calories", V828, IF($E$3="% Weight",W828, "")))</f>
        <v>0</v>
      </c>
      <c r="AD828" s="29">
        <v>1</v>
      </c>
    </row>
    <row r="829" spans="1:30">
      <c r="A829" s="21" t="str">
        <f>IF(AND((AC829&lt;=$E$4),(AB829&lt;=$I$4),(AA829&lt;=$H$4),(Z829&lt;=$G$4),(Y829&lt;=$F$4),(X829&lt;=$D$4)),"Compliant","Non-Compliant")</f>
        <v>Compliant</v>
      </c>
      <c r="B829" s="41"/>
      <c r="C829" s="41"/>
      <c r="D829" s="42"/>
      <c r="E829" s="43"/>
      <c r="F829" s="22"/>
      <c r="G829" s="43"/>
      <c r="H829" s="43"/>
      <c r="I829" s="43"/>
      <c r="J829" s="43"/>
      <c r="K829" s="43"/>
      <c r="L829" s="43"/>
      <c r="M829" s="43"/>
      <c r="N829" s="23">
        <f>F829*G829</f>
        <v>0</v>
      </c>
      <c r="O829" s="23">
        <f>F829*H829</f>
        <v>0</v>
      </c>
      <c r="P829" s="24" t="e">
        <f>(I829*F829)/N829</f>
        <v>#DIV/0!</v>
      </c>
      <c r="Q829" s="25">
        <f>F829*J829</f>
        <v>0</v>
      </c>
      <c r="R829" s="26" t="e">
        <f>(Q829*9)/N829</f>
        <v>#DIV/0!</v>
      </c>
      <c r="S829" s="25">
        <f>F829*K829</f>
        <v>0</v>
      </c>
      <c r="T829" s="23">
        <f>L829*F829</f>
        <v>0</v>
      </c>
      <c r="U829" s="23">
        <f>M829*F829</f>
        <v>0</v>
      </c>
      <c r="V829" s="27" t="e">
        <f>(U829*4)/N829</f>
        <v>#DIV/0!</v>
      </c>
      <c r="W829" s="24" t="e">
        <f>U829/E829</f>
        <v>#DIV/0!</v>
      </c>
      <c r="X829" s="16">
        <f>IF($D$3="Calories",N829,"")</f>
        <v>0</v>
      </c>
      <c r="Y829" s="16">
        <f>IF($F$3="Grams",O829,IF($F$3="% Calories",P829,""))</f>
        <v>0</v>
      </c>
      <c r="Z829" s="16" t="str">
        <f>IF($G$3="Grams",K829,"")</f>
        <v/>
      </c>
      <c r="AA829" s="16">
        <f>IF($H$3="Grams",Q829,IF($H$3="% Calories",R829,""))</f>
        <v>0</v>
      </c>
      <c r="AB829" s="16" t="str">
        <f>IF($I$3="Milligrams",T829,"")</f>
        <v/>
      </c>
      <c r="AC829" s="16">
        <f>IF($E$3="Grams",U829, IF($E$3="% Calories", V829, IF($E$3="% Weight",W829, "")))</f>
        <v>0</v>
      </c>
      <c r="AD829" s="29">
        <v>1</v>
      </c>
    </row>
    <row r="830" spans="1:30">
      <c r="A830" s="30" t="str">
        <f>IF(AND((AC830&lt;=$E$4),(AB830&lt;=$I$4),(AA830&lt;=$H$4),(Z830&lt;=$G$4),(Y830&lt;=$F$4),(X830&lt;=$D$4)),"Compliant","Non-Compliant")</f>
        <v>Compliant</v>
      </c>
      <c r="B830" s="38"/>
      <c r="C830" s="38"/>
      <c r="D830" s="39"/>
      <c r="E830" s="40"/>
      <c r="F830" s="31"/>
      <c r="G830" s="40"/>
      <c r="H830" s="40"/>
      <c r="I830" s="40"/>
      <c r="J830" s="40"/>
      <c r="K830" s="40"/>
      <c r="L830" s="40"/>
      <c r="M830" s="40"/>
      <c r="N830" s="32">
        <f>F830*G830</f>
        <v>0</v>
      </c>
      <c r="O830" s="32">
        <f>F830*H830</f>
        <v>0</v>
      </c>
      <c r="P830" s="33" t="e">
        <f>(I830*F830)/N830</f>
        <v>#DIV/0!</v>
      </c>
      <c r="Q830" s="34">
        <f>F830*J830</f>
        <v>0</v>
      </c>
      <c r="R830" s="35" t="e">
        <f>(Q830*9)/N830</f>
        <v>#DIV/0!</v>
      </c>
      <c r="S830" s="34">
        <f>F830*K830</f>
        <v>0</v>
      </c>
      <c r="T830" s="32">
        <f>L830*F830</f>
        <v>0</v>
      </c>
      <c r="U830" s="32">
        <f>M830*F830</f>
        <v>0</v>
      </c>
      <c r="V830" s="36" t="e">
        <f>(U830*4)/N830</f>
        <v>#DIV/0!</v>
      </c>
      <c r="W830" s="33" t="e">
        <f>U830/E830</f>
        <v>#DIV/0!</v>
      </c>
      <c r="X830" s="16">
        <f>IF($D$3="Calories",N830,"")</f>
        <v>0</v>
      </c>
      <c r="Y830" s="16">
        <f>IF($F$3="Grams",O830,IF($F$3="% Calories",P830,""))</f>
        <v>0</v>
      </c>
      <c r="Z830" s="16" t="str">
        <f>IF($G$3="Grams",K830,"")</f>
        <v/>
      </c>
      <c r="AA830" s="16">
        <f>IF($H$3="Grams",Q830,IF($H$3="% Calories",R830,""))</f>
        <v>0</v>
      </c>
      <c r="AB830" s="16" t="str">
        <f>IF($I$3="Milligrams",T830,"")</f>
        <v/>
      </c>
      <c r="AC830" s="16">
        <f>IF($E$3="Grams",U830, IF($E$3="% Calories", V830, IF($E$3="% Weight",W830, "")))</f>
        <v>0</v>
      </c>
      <c r="AD830" s="29">
        <v>1</v>
      </c>
    </row>
    <row r="831" spans="1:30">
      <c r="A831" s="21" t="str">
        <f>IF(AND((AC831&lt;=$E$4),(AB831&lt;=$I$4),(AA831&lt;=$H$4),(Z831&lt;=$G$4),(Y831&lt;=$F$4),(X831&lt;=$D$4)),"Compliant","Non-Compliant")</f>
        <v>Compliant</v>
      </c>
      <c r="B831" s="41"/>
      <c r="C831" s="41"/>
      <c r="D831" s="42"/>
      <c r="E831" s="43"/>
      <c r="F831" s="22"/>
      <c r="G831" s="43"/>
      <c r="H831" s="43"/>
      <c r="I831" s="43"/>
      <c r="J831" s="43"/>
      <c r="K831" s="43"/>
      <c r="L831" s="43"/>
      <c r="M831" s="43"/>
      <c r="N831" s="23">
        <f>F831*G831</f>
        <v>0</v>
      </c>
      <c r="O831" s="23">
        <f>F831*H831</f>
        <v>0</v>
      </c>
      <c r="P831" s="24" t="e">
        <f>(I831*F831)/N831</f>
        <v>#DIV/0!</v>
      </c>
      <c r="Q831" s="25">
        <f>F831*J831</f>
        <v>0</v>
      </c>
      <c r="R831" s="26" t="e">
        <f>(Q831*9)/N831</f>
        <v>#DIV/0!</v>
      </c>
      <c r="S831" s="25">
        <f>F831*K831</f>
        <v>0</v>
      </c>
      <c r="T831" s="23">
        <f>L831*F831</f>
        <v>0</v>
      </c>
      <c r="U831" s="23">
        <f>M831*F831</f>
        <v>0</v>
      </c>
      <c r="V831" s="27" t="e">
        <f>(U831*4)/N831</f>
        <v>#DIV/0!</v>
      </c>
      <c r="W831" s="24" t="e">
        <f>U831/E831</f>
        <v>#DIV/0!</v>
      </c>
      <c r="X831" s="16">
        <f>IF($D$3="Calories",N831,"")</f>
        <v>0</v>
      </c>
      <c r="Y831" s="16">
        <f>IF($F$3="Grams",O831,IF($F$3="% Calories",P831,""))</f>
        <v>0</v>
      </c>
      <c r="Z831" s="16" t="str">
        <f>IF($G$3="Grams",K831,"")</f>
        <v/>
      </c>
      <c r="AA831" s="16">
        <f>IF($H$3="Grams",Q831,IF($H$3="% Calories",R831,""))</f>
        <v>0</v>
      </c>
      <c r="AB831" s="16" t="str">
        <f>IF($I$3="Milligrams",T831,"")</f>
        <v/>
      </c>
      <c r="AC831" s="16">
        <f>IF($E$3="Grams",U831, IF($E$3="% Calories", V831, IF($E$3="% Weight",W831, "")))</f>
        <v>0</v>
      </c>
      <c r="AD831" s="29">
        <v>1</v>
      </c>
    </row>
    <row r="832" spans="1:30">
      <c r="A832" s="30" t="str">
        <f>IF(AND((AC832&lt;=$E$4),(AB832&lt;=$I$4),(AA832&lt;=$H$4),(Z832&lt;=$G$4),(Y832&lt;=$F$4),(X832&lt;=$D$4)),"Compliant","Non-Compliant")</f>
        <v>Compliant</v>
      </c>
      <c r="B832" s="38"/>
      <c r="C832" s="38"/>
      <c r="D832" s="39"/>
      <c r="E832" s="40"/>
      <c r="F832" s="31"/>
      <c r="G832" s="40"/>
      <c r="H832" s="40"/>
      <c r="I832" s="40"/>
      <c r="J832" s="40"/>
      <c r="K832" s="40"/>
      <c r="L832" s="40"/>
      <c r="M832" s="40"/>
      <c r="N832" s="32">
        <f>F832*G832</f>
        <v>0</v>
      </c>
      <c r="O832" s="32">
        <f>F832*H832</f>
        <v>0</v>
      </c>
      <c r="P832" s="33" t="e">
        <f>(I832*F832)/N832</f>
        <v>#DIV/0!</v>
      </c>
      <c r="Q832" s="34">
        <f>F832*J832</f>
        <v>0</v>
      </c>
      <c r="R832" s="35" t="e">
        <f>(Q832*9)/N832</f>
        <v>#DIV/0!</v>
      </c>
      <c r="S832" s="34">
        <f>F832*K832</f>
        <v>0</v>
      </c>
      <c r="T832" s="32">
        <f>L832*F832</f>
        <v>0</v>
      </c>
      <c r="U832" s="32">
        <f>M832*F832</f>
        <v>0</v>
      </c>
      <c r="V832" s="36" t="e">
        <f>(U832*4)/N832</f>
        <v>#DIV/0!</v>
      </c>
      <c r="W832" s="33" t="e">
        <f>U832/E832</f>
        <v>#DIV/0!</v>
      </c>
      <c r="X832" s="16">
        <f>IF($D$3="Calories",N832,"")</f>
        <v>0</v>
      </c>
      <c r="Y832" s="16">
        <f>IF($F$3="Grams",O832,IF($F$3="% Calories",P832,""))</f>
        <v>0</v>
      </c>
      <c r="Z832" s="16" t="str">
        <f>IF($G$3="Grams",K832,"")</f>
        <v/>
      </c>
      <c r="AA832" s="16">
        <f>IF($H$3="Grams",Q832,IF($H$3="% Calories",R832,""))</f>
        <v>0</v>
      </c>
      <c r="AB832" s="16" t="str">
        <f>IF($I$3="Milligrams",T832,"")</f>
        <v/>
      </c>
      <c r="AC832" s="16">
        <f>IF($E$3="Grams",U832, IF($E$3="% Calories", V832, IF($E$3="% Weight",W832, "")))</f>
        <v>0</v>
      </c>
      <c r="AD832" s="29">
        <v>1</v>
      </c>
    </row>
    <row r="833" spans="1:30">
      <c r="A833" s="21" t="str">
        <f>IF(AND((AC833&lt;=$E$4),(AB833&lt;=$I$4),(AA833&lt;=$H$4),(Z833&lt;=$G$4),(Y833&lt;=$F$4),(X833&lt;=$D$4)),"Compliant","Non-Compliant")</f>
        <v>Compliant</v>
      </c>
      <c r="B833" s="41"/>
      <c r="C833" s="41"/>
      <c r="D833" s="42"/>
      <c r="E833" s="43"/>
      <c r="F833" s="22"/>
      <c r="G833" s="43"/>
      <c r="H833" s="43"/>
      <c r="I833" s="43"/>
      <c r="J833" s="43"/>
      <c r="K833" s="43"/>
      <c r="L833" s="43"/>
      <c r="M833" s="43"/>
      <c r="N833" s="23">
        <f>F833*G833</f>
        <v>0</v>
      </c>
      <c r="O833" s="23">
        <f>F833*H833</f>
        <v>0</v>
      </c>
      <c r="P833" s="24" t="e">
        <f>(I833*F833)/N833</f>
        <v>#DIV/0!</v>
      </c>
      <c r="Q833" s="25">
        <f>F833*J833</f>
        <v>0</v>
      </c>
      <c r="R833" s="26" t="e">
        <f>(Q833*9)/N833</f>
        <v>#DIV/0!</v>
      </c>
      <c r="S833" s="25">
        <f>F833*K833</f>
        <v>0</v>
      </c>
      <c r="T833" s="23">
        <f>L833*F833</f>
        <v>0</v>
      </c>
      <c r="U833" s="23">
        <f>M833*F833</f>
        <v>0</v>
      </c>
      <c r="V833" s="27" t="e">
        <f>(U833*4)/N833</f>
        <v>#DIV/0!</v>
      </c>
      <c r="W833" s="24" t="e">
        <f>U833/E833</f>
        <v>#DIV/0!</v>
      </c>
      <c r="X833" s="16">
        <f>IF($D$3="Calories",N833,"")</f>
        <v>0</v>
      </c>
      <c r="Y833" s="16">
        <f>IF($F$3="Grams",O833,IF($F$3="% Calories",P833,""))</f>
        <v>0</v>
      </c>
      <c r="Z833" s="16" t="str">
        <f>IF($G$3="Grams",K833,"")</f>
        <v/>
      </c>
      <c r="AA833" s="16">
        <f>IF($H$3="Grams",Q833,IF($H$3="% Calories",R833,""))</f>
        <v>0</v>
      </c>
      <c r="AB833" s="16" t="str">
        <f>IF($I$3="Milligrams",T833,"")</f>
        <v/>
      </c>
      <c r="AC833" s="16">
        <f>IF($E$3="Grams",U833, IF($E$3="% Calories", V833, IF($E$3="% Weight",W833, "")))</f>
        <v>0</v>
      </c>
      <c r="AD833" s="29">
        <v>1</v>
      </c>
    </row>
    <row r="834" spans="1:30">
      <c r="A834" s="30" t="str">
        <f>IF(AND((AC834&lt;=$E$4),(AB834&lt;=$I$4),(AA834&lt;=$H$4),(Z834&lt;=$G$4),(Y834&lt;=$F$4),(X834&lt;=$D$4)),"Compliant","Non-Compliant")</f>
        <v>Compliant</v>
      </c>
      <c r="B834" s="38"/>
      <c r="C834" s="38"/>
      <c r="D834" s="39"/>
      <c r="E834" s="40"/>
      <c r="F834" s="31"/>
      <c r="G834" s="40"/>
      <c r="H834" s="40"/>
      <c r="I834" s="40"/>
      <c r="J834" s="40"/>
      <c r="K834" s="40"/>
      <c r="L834" s="40"/>
      <c r="M834" s="40"/>
      <c r="N834" s="32">
        <f>F834*G834</f>
        <v>0</v>
      </c>
      <c r="O834" s="32">
        <f>F834*H834</f>
        <v>0</v>
      </c>
      <c r="P834" s="33" t="e">
        <f>(I834*F834)/N834</f>
        <v>#DIV/0!</v>
      </c>
      <c r="Q834" s="34">
        <f>F834*J834</f>
        <v>0</v>
      </c>
      <c r="R834" s="35" t="e">
        <f>(Q834*9)/N834</f>
        <v>#DIV/0!</v>
      </c>
      <c r="S834" s="34">
        <f>F834*K834</f>
        <v>0</v>
      </c>
      <c r="T834" s="32">
        <f>L834*F834</f>
        <v>0</v>
      </c>
      <c r="U834" s="32">
        <f>M834*F834</f>
        <v>0</v>
      </c>
      <c r="V834" s="36" t="e">
        <f>(U834*4)/N834</f>
        <v>#DIV/0!</v>
      </c>
      <c r="W834" s="33" t="e">
        <f>U834/E834</f>
        <v>#DIV/0!</v>
      </c>
      <c r="X834" s="16">
        <f>IF($D$3="Calories",N834,"")</f>
        <v>0</v>
      </c>
      <c r="Y834" s="16">
        <f>IF($F$3="Grams",O834,IF($F$3="% Calories",P834,""))</f>
        <v>0</v>
      </c>
      <c r="Z834" s="16" t="str">
        <f>IF($G$3="Grams",K834,"")</f>
        <v/>
      </c>
      <c r="AA834" s="16">
        <f>IF($H$3="Grams",Q834,IF($H$3="% Calories",R834,""))</f>
        <v>0</v>
      </c>
      <c r="AB834" s="16" t="str">
        <f>IF($I$3="Milligrams",T834,"")</f>
        <v/>
      </c>
      <c r="AC834" s="16">
        <f>IF($E$3="Grams",U834, IF($E$3="% Calories", V834, IF($E$3="% Weight",W834, "")))</f>
        <v>0</v>
      </c>
      <c r="AD834" s="29">
        <v>1</v>
      </c>
    </row>
    <row r="835" spans="1:30">
      <c r="A835" s="21" t="str">
        <f>IF(AND((AC835&lt;=$E$4),(AB835&lt;=$I$4),(AA835&lt;=$H$4),(Z835&lt;=$G$4),(Y835&lt;=$F$4),(X835&lt;=$D$4)),"Compliant","Non-Compliant")</f>
        <v>Compliant</v>
      </c>
      <c r="B835" s="41"/>
      <c r="C835" s="41"/>
      <c r="D835" s="42"/>
      <c r="E835" s="43"/>
      <c r="F835" s="22"/>
      <c r="G835" s="43"/>
      <c r="H835" s="43"/>
      <c r="I835" s="43"/>
      <c r="J835" s="43"/>
      <c r="K835" s="43"/>
      <c r="L835" s="43"/>
      <c r="M835" s="43"/>
      <c r="N835" s="23">
        <f>F835*G835</f>
        <v>0</v>
      </c>
      <c r="O835" s="23">
        <f>F835*H835</f>
        <v>0</v>
      </c>
      <c r="P835" s="24" t="e">
        <f>(I835*F835)/N835</f>
        <v>#DIV/0!</v>
      </c>
      <c r="Q835" s="25">
        <f>F835*J835</f>
        <v>0</v>
      </c>
      <c r="R835" s="26" t="e">
        <f>(Q835*9)/N835</f>
        <v>#DIV/0!</v>
      </c>
      <c r="S835" s="25">
        <f>F835*K835</f>
        <v>0</v>
      </c>
      <c r="T835" s="23">
        <f>L835*F835</f>
        <v>0</v>
      </c>
      <c r="U835" s="23">
        <f>M835*F835</f>
        <v>0</v>
      </c>
      <c r="V835" s="27" t="e">
        <f>(U835*4)/N835</f>
        <v>#DIV/0!</v>
      </c>
      <c r="W835" s="24" t="e">
        <f>U835/E835</f>
        <v>#DIV/0!</v>
      </c>
      <c r="X835" s="16">
        <f>IF($D$3="Calories",N835,"")</f>
        <v>0</v>
      </c>
      <c r="Y835" s="16">
        <f>IF($F$3="Grams",O835,IF($F$3="% Calories",P835,""))</f>
        <v>0</v>
      </c>
      <c r="Z835" s="16" t="str">
        <f>IF($G$3="Grams",K835,"")</f>
        <v/>
      </c>
      <c r="AA835" s="16">
        <f>IF($H$3="Grams",Q835,IF($H$3="% Calories",R835,""))</f>
        <v>0</v>
      </c>
      <c r="AB835" s="16" t="str">
        <f>IF($I$3="Milligrams",T835,"")</f>
        <v/>
      </c>
      <c r="AC835" s="16">
        <f>IF($E$3="Grams",U835, IF($E$3="% Calories", V835, IF($E$3="% Weight",W835, "")))</f>
        <v>0</v>
      </c>
      <c r="AD835" s="29">
        <v>1</v>
      </c>
    </row>
    <row r="836" spans="1:30">
      <c r="A836" s="30" t="str">
        <f>IF(AND((AC836&lt;=$E$4),(AB836&lt;=$I$4),(AA836&lt;=$H$4),(Z836&lt;=$G$4),(Y836&lt;=$F$4),(X836&lt;=$D$4)),"Compliant","Non-Compliant")</f>
        <v>Compliant</v>
      </c>
      <c r="B836" s="38"/>
      <c r="C836" s="38"/>
      <c r="D836" s="39"/>
      <c r="E836" s="40"/>
      <c r="F836" s="31"/>
      <c r="G836" s="40"/>
      <c r="H836" s="40"/>
      <c r="I836" s="40"/>
      <c r="J836" s="40"/>
      <c r="K836" s="40"/>
      <c r="L836" s="40"/>
      <c r="M836" s="40"/>
      <c r="N836" s="32">
        <f>F836*G836</f>
        <v>0</v>
      </c>
      <c r="O836" s="32">
        <f>F836*H836</f>
        <v>0</v>
      </c>
      <c r="P836" s="33" t="e">
        <f>(I836*F836)/N836</f>
        <v>#DIV/0!</v>
      </c>
      <c r="Q836" s="34">
        <f>F836*J836</f>
        <v>0</v>
      </c>
      <c r="R836" s="35" t="e">
        <f>(Q836*9)/N836</f>
        <v>#DIV/0!</v>
      </c>
      <c r="S836" s="34">
        <f>F836*K836</f>
        <v>0</v>
      </c>
      <c r="T836" s="32">
        <f>L836*F836</f>
        <v>0</v>
      </c>
      <c r="U836" s="32">
        <f>M836*F836</f>
        <v>0</v>
      </c>
      <c r="V836" s="36" t="e">
        <f>(U836*4)/N836</f>
        <v>#DIV/0!</v>
      </c>
      <c r="W836" s="33" t="e">
        <f>U836/E836</f>
        <v>#DIV/0!</v>
      </c>
      <c r="X836" s="16">
        <f>IF($D$3="Calories",N836,"")</f>
        <v>0</v>
      </c>
      <c r="Y836" s="16">
        <f>IF($F$3="Grams",O836,IF($F$3="% Calories",P836,""))</f>
        <v>0</v>
      </c>
      <c r="Z836" s="16" t="str">
        <f>IF($G$3="Grams",K836,"")</f>
        <v/>
      </c>
      <c r="AA836" s="16">
        <f>IF($H$3="Grams",Q836,IF($H$3="% Calories",R836,""))</f>
        <v>0</v>
      </c>
      <c r="AB836" s="16" t="str">
        <f>IF($I$3="Milligrams",T836,"")</f>
        <v/>
      </c>
      <c r="AC836" s="16">
        <f>IF($E$3="Grams",U836, IF($E$3="% Calories", V836, IF($E$3="% Weight",W836, "")))</f>
        <v>0</v>
      </c>
      <c r="AD836" s="29">
        <v>1</v>
      </c>
    </row>
    <row r="837" spans="1:30">
      <c r="A837" s="21" t="str">
        <f>IF(AND((AC837&lt;=$E$4),(AB837&lt;=$I$4),(AA837&lt;=$H$4),(Z837&lt;=$G$4),(Y837&lt;=$F$4),(X837&lt;=$D$4)),"Compliant","Non-Compliant")</f>
        <v>Compliant</v>
      </c>
      <c r="B837" s="41"/>
      <c r="C837" s="41"/>
      <c r="D837" s="42"/>
      <c r="E837" s="43"/>
      <c r="F837" s="22"/>
      <c r="G837" s="43"/>
      <c r="H837" s="43"/>
      <c r="I837" s="43"/>
      <c r="J837" s="43"/>
      <c r="K837" s="43"/>
      <c r="L837" s="43"/>
      <c r="M837" s="43"/>
      <c r="N837" s="23">
        <f>F837*G837</f>
        <v>0</v>
      </c>
      <c r="O837" s="23">
        <f>F837*H837</f>
        <v>0</v>
      </c>
      <c r="P837" s="24" t="e">
        <f>(I837*F837)/N837</f>
        <v>#DIV/0!</v>
      </c>
      <c r="Q837" s="25">
        <f>F837*J837</f>
        <v>0</v>
      </c>
      <c r="R837" s="26" t="e">
        <f>(Q837*9)/N837</f>
        <v>#DIV/0!</v>
      </c>
      <c r="S837" s="25">
        <f>F837*K837</f>
        <v>0</v>
      </c>
      <c r="T837" s="23">
        <f>L837*F837</f>
        <v>0</v>
      </c>
      <c r="U837" s="23">
        <f>M837*F837</f>
        <v>0</v>
      </c>
      <c r="V837" s="27" t="e">
        <f>(U837*4)/N837</f>
        <v>#DIV/0!</v>
      </c>
      <c r="W837" s="24" t="e">
        <f>U837/E837</f>
        <v>#DIV/0!</v>
      </c>
      <c r="X837" s="16">
        <f>IF($D$3="Calories",N837,"")</f>
        <v>0</v>
      </c>
      <c r="Y837" s="16">
        <f>IF($F$3="Grams",O837,IF($F$3="% Calories",P837,""))</f>
        <v>0</v>
      </c>
      <c r="Z837" s="16" t="str">
        <f>IF($G$3="Grams",K837,"")</f>
        <v/>
      </c>
      <c r="AA837" s="16">
        <f>IF($H$3="Grams",Q837,IF($H$3="% Calories",R837,""))</f>
        <v>0</v>
      </c>
      <c r="AB837" s="16" t="str">
        <f>IF($I$3="Milligrams",T837,"")</f>
        <v/>
      </c>
      <c r="AC837" s="16">
        <f>IF($E$3="Grams",U837, IF($E$3="% Calories", V837, IF($E$3="% Weight",W837, "")))</f>
        <v>0</v>
      </c>
      <c r="AD837" s="29">
        <v>1</v>
      </c>
    </row>
    <row r="838" spans="1:30">
      <c r="A838" s="30" t="str">
        <f>IF(AND((AC838&lt;=$E$4),(AB838&lt;=$I$4),(AA838&lt;=$H$4),(Z838&lt;=$G$4),(Y838&lt;=$F$4),(X838&lt;=$D$4)),"Compliant","Non-Compliant")</f>
        <v>Compliant</v>
      </c>
      <c r="B838" s="38"/>
      <c r="C838" s="38"/>
      <c r="D838" s="39"/>
      <c r="E838" s="40"/>
      <c r="F838" s="31"/>
      <c r="G838" s="40"/>
      <c r="H838" s="40"/>
      <c r="I838" s="40"/>
      <c r="J838" s="40"/>
      <c r="K838" s="40"/>
      <c r="L838" s="40"/>
      <c r="M838" s="40"/>
      <c r="N838" s="32">
        <f>F838*G838</f>
        <v>0</v>
      </c>
      <c r="O838" s="32">
        <f>F838*H838</f>
        <v>0</v>
      </c>
      <c r="P838" s="33" t="e">
        <f>(I838*F838)/N838</f>
        <v>#DIV/0!</v>
      </c>
      <c r="Q838" s="34">
        <f>F838*J838</f>
        <v>0</v>
      </c>
      <c r="R838" s="35" t="e">
        <f>(Q838*9)/N838</f>
        <v>#DIV/0!</v>
      </c>
      <c r="S838" s="34">
        <f>F838*K838</f>
        <v>0</v>
      </c>
      <c r="T838" s="32">
        <f>L838*F838</f>
        <v>0</v>
      </c>
      <c r="U838" s="32">
        <f>M838*F838</f>
        <v>0</v>
      </c>
      <c r="V838" s="36" t="e">
        <f>(U838*4)/N838</f>
        <v>#DIV/0!</v>
      </c>
      <c r="W838" s="33" t="e">
        <f>U838/E838</f>
        <v>#DIV/0!</v>
      </c>
      <c r="X838" s="16">
        <f>IF($D$3="Calories",N838,"")</f>
        <v>0</v>
      </c>
      <c r="Y838" s="16">
        <f>IF($F$3="Grams",O838,IF($F$3="% Calories",P838,""))</f>
        <v>0</v>
      </c>
      <c r="Z838" s="16" t="str">
        <f>IF($G$3="Grams",K838,"")</f>
        <v/>
      </c>
      <c r="AA838" s="16">
        <f>IF($H$3="Grams",Q838,IF($H$3="% Calories",R838,""))</f>
        <v>0</v>
      </c>
      <c r="AB838" s="16" t="str">
        <f>IF($I$3="Milligrams",T838,"")</f>
        <v/>
      </c>
      <c r="AC838" s="16">
        <f>IF($E$3="Grams",U838, IF($E$3="% Calories", V838, IF($E$3="% Weight",W838, "")))</f>
        <v>0</v>
      </c>
      <c r="AD838" s="29">
        <v>1</v>
      </c>
    </row>
    <row r="839" spans="1:30">
      <c r="A839" s="21" t="str">
        <f>IF(AND((AC839&lt;=$E$4),(AB839&lt;=$I$4),(AA839&lt;=$H$4),(Z839&lt;=$G$4),(Y839&lt;=$F$4),(X839&lt;=$D$4)),"Compliant","Non-Compliant")</f>
        <v>Compliant</v>
      </c>
      <c r="B839" s="41"/>
      <c r="C839" s="41"/>
      <c r="D839" s="42"/>
      <c r="E839" s="43"/>
      <c r="F839" s="22"/>
      <c r="G839" s="43"/>
      <c r="H839" s="43"/>
      <c r="I839" s="43"/>
      <c r="J839" s="43"/>
      <c r="K839" s="43"/>
      <c r="L839" s="43"/>
      <c r="M839" s="43"/>
      <c r="N839" s="23">
        <f>F839*G839</f>
        <v>0</v>
      </c>
      <c r="O839" s="23">
        <f>F839*H839</f>
        <v>0</v>
      </c>
      <c r="P839" s="24" t="e">
        <f>(I839*F839)/N839</f>
        <v>#DIV/0!</v>
      </c>
      <c r="Q839" s="25">
        <f>F839*J839</f>
        <v>0</v>
      </c>
      <c r="R839" s="26" t="e">
        <f>(Q839*9)/N839</f>
        <v>#DIV/0!</v>
      </c>
      <c r="S839" s="25">
        <f>F839*K839</f>
        <v>0</v>
      </c>
      <c r="T839" s="23">
        <f>L839*F839</f>
        <v>0</v>
      </c>
      <c r="U839" s="23">
        <f>M839*F839</f>
        <v>0</v>
      </c>
      <c r="V839" s="27" t="e">
        <f>(U839*4)/N839</f>
        <v>#DIV/0!</v>
      </c>
      <c r="W839" s="24" t="e">
        <f>U839/E839</f>
        <v>#DIV/0!</v>
      </c>
      <c r="X839" s="16">
        <f>IF($D$3="Calories",N839,"")</f>
        <v>0</v>
      </c>
      <c r="Y839" s="16">
        <f>IF($F$3="Grams",O839,IF($F$3="% Calories",P839,""))</f>
        <v>0</v>
      </c>
      <c r="Z839" s="16" t="str">
        <f>IF($G$3="Grams",K839,"")</f>
        <v/>
      </c>
      <c r="AA839" s="16">
        <f>IF($H$3="Grams",Q839,IF($H$3="% Calories",R839,""))</f>
        <v>0</v>
      </c>
      <c r="AB839" s="16" t="str">
        <f>IF($I$3="Milligrams",T839,"")</f>
        <v/>
      </c>
      <c r="AC839" s="16">
        <f>IF($E$3="Grams",U839, IF($E$3="% Calories", V839, IF($E$3="% Weight",W839, "")))</f>
        <v>0</v>
      </c>
      <c r="AD839" s="29">
        <v>1</v>
      </c>
    </row>
    <row r="840" spans="1:30">
      <c r="A840" s="30" t="str">
        <f>IF(AND((AC840&lt;=$E$4),(AB840&lt;=$I$4),(AA840&lt;=$H$4),(Z840&lt;=$G$4),(Y840&lt;=$F$4),(X840&lt;=$D$4)),"Compliant","Non-Compliant")</f>
        <v>Compliant</v>
      </c>
      <c r="B840" s="38"/>
      <c r="C840" s="38"/>
      <c r="D840" s="39"/>
      <c r="E840" s="40"/>
      <c r="F840" s="31"/>
      <c r="G840" s="40"/>
      <c r="H840" s="40"/>
      <c r="I840" s="40"/>
      <c r="J840" s="40"/>
      <c r="K840" s="40"/>
      <c r="L840" s="40"/>
      <c r="M840" s="40"/>
      <c r="N840" s="32">
        <f>F840*G840</f>
        <v>0</v>
      </c>
      <c r="O840" s="32">
        <f>F840*H840</f>
        <v>0</v>
      </c>
      <c r="P840" s="33" t="e">
        <f>(I840*F840)/N840</f>
        <v>#DIV/0!</v>
      </c>
      <c r="Q840" s="34">
        <f>F840*J840</f>
        <v>0</v>
      </c>
      <c r="R840" s="35" t="e">
        <f>(Q840*9)/N840</f>
        <v>#DIV/0!</v>
      </c>
      <c r="S840" s="34">
        <f>F840*K840</f>
        <v>0</v>
      </c>
      <c r="T840" s="32">
        <f>L840*F840</f>
        <v>0</v>
      </c>
      <c r="U840" s="32">
        <f>M840*F840</f>
        <v>0</v>
      </c>
      <c r="V840" s="36" t="e">
        <f>(U840*4)/N840</f>
        <v>#DIV/0!</v>
      </c>
      <c r="W840" s="33" t="e">
        <f>U840/E840</f>
        <v>#DIV/0!</v>
      </c>
      <c r="X840" s="16">
        <f>IF($D$3="Calories",N840,"")</f>
        <v>0</v>
      </c>
      <c r="Y840" s="16">
        <f>IF($F$3="Grams",O840,IF($F$3="% Calories",P840,""))</f>
        <v>0</v>
      </c>
      <c r="Z840" s="16" t="str">
        <f>IF($G$3="Grams",K840,"")</f>
        <v/>
      </c>
      <c r="AA840" s="16">
        <f>IF($H$3="Grams",Q840,IF($H$3="% Calories",R840,""))</f>
        <v>0</v>
      </c>
      <c r="AB840" s="16" t="str">
        <f>IF($I$3="Milligrams",T840,"")</f>
        <v/>
      </c>
      <c r="AC840" s="16">
        <f>IF($E$3="Grams",U840, IF($E$3="% Calories", V840, IF($E$3="% Weight",W840, "")))</f>
        <v>0</v>
      </c>
      <c r="AD840" s="29">
        <v>1</v>
      </c>
    </row>
    <row r="841" spans="1:30">
      <c r="A841" s="21" t="str">
        <f>IF(AND((AC841&lt;=$E$4),(AB841&lt;=$I$4),(AA841&lt;=$H$4),(Z841&lt;=$G$4),(Y841&lt;=$F$4),(X841&lt;=$D$4)),"Compliant","Non-Compliant")</f>
        <v>Compliant</v>
      </c>
      <c r="B841" s="41"/>
      <c r="C841" s="41"/>
      <c r="D841" s="42"/>
      <c r="E841" s="43"/>
      <c r="F841" s="22"/>
      <c r="G841" s="43"/>
      <c r="H841" s="43"/>
      <c r="I841" s="43"/>
      <c r="J841" s="43"/>
      <c r="K841" s="43"/>
      <c r="L841" s="43"/>
      <c r="M841" s="43"/>
      <c r="N841" s="23">
        <f>F841*G841</f>
        <v>0</v>
      </c>
      <c r="O841" s="23">
        <f>F841*H841</f>
        <v>0</v>
      </c>
      <c r="P841" s="24" t="e">
        <f>(I841*F841)/N841</f>
        <v>#DIV/0!</v>
      </c>
      <c r="Q841" s="25">
        <f>F841*J841</f>
        <v>0</v>
      </c>
      <c r="R841" s="26" t="e">
        <f>(Q841*9)/N841</f>
        <v>#DIV/0!</v>
      </c>
      <c r="S841" s="25">
        <f>F841*K841</f>
        <v>0</v>
      </c>
      <c r="T841" s="23">
        <f>L841*F841</f>
        <v>0</v>
      </c>
      <c r="U841" s="23">
        <f>M841*F841</f>
        <v>0</v>
      </c>
      <c r="V841" s="27" t="e">
        <f>(U841*4)/N841</f>
        <v>#DIV/0!</v>
      </c>
      <c r="W841" s="24" t="e">
        <f>U841/E841</f>
        <v>#DIV/0!</v>
      </c>
      <c r="X841" s="16">
        <f>IF($D$3="Calories",N841,"")</f>
        <v>0</v>
      </c>
      <c r="Y841" s="16">
        <f>IF($F$3="Grams",O841,IF($F$3="% Calories",P841,""))</f>
        <v>0</v>
      </c>
      <c r="Z841" s="16" t="str">
        <f>IF($G$3="Grams",K841,"")</f>
        <v/>
      </c>
      <c r="AA841" s="16">
        <f>IF($H$3="Grams",Q841,IF($H$3="% Calories",R841,""))</f>
        <v>0</v>
      </c>
      <c r="AB841" s="16" t="str">
        <f>IF($I$3="Milligrams",T841,"")</f>
        <v/>
      </c>
      <c r="AC841" s="16">
        <f>IF($E$3="Grams",U841, IF($E$3="% Calories", V841, IF($E$3="% Weight",W841, "")))</f>
        <v>0</v>
      </c>
      <c r="AD841" s="29">
        <v>1</v>
      </c>
    </row>
    <row r="842" spans="1:30">
      <c r="A842" s="30" t="str">
        <f>IF(AND((AC842&lt;=$E$4),(AB842&lt;=$I$4),(AA842&lt;=$H$4),(Z842&lt;=$G$4),(Y842&lt;=$F$4),(X842&lt;=$D$4)),"Compliant","Non-Compliant")</f>
        <v>Compliant</v>
      </c>
      <c r="B842" s="38"/>
      <c r="C842" s="38"/>
      <c r="D842" s="39"/>
      <c r="E842" s="40"/>
      <c r="F842" s="31"/>
      <c r="G842" s="40"/>
      <c r="H842" s="40"/>
      <c r="I842" s="40"/>
      <c r="J842" s="40"/>
      <c r="K842" s="40"/>
      <c r="L842" s="40"/>
      <c r="M842" s="40"/>
      <c r="N842" s="32">
        <f>F842*G842</f>
        <v>0</v>
      </c>
      <c r="O842" s="32">
        <f>F842*H842</f>
        <v>0</v>
      </c>
      <c r="P842" s="33" t="e">
        <f>(I842*F842)/N842</f>
        <v>#DIV/0!</v>
      </c>
      <c r="Q842" s="34">
        <f>F842*J842</f>
        <v>0</v>
      </c>
      <c r="R842" s="35" t="e">
        <f>(Q842*9)/N842</f>
        <v>#DIV/0!</v>
      </c>
      <c r="S842" s="34">
        <f>F842*K842</f>
        <v>0</v>
      </c>
      <c r="T842" s="32">
        <f>L842*F842</f>
        <v>0</v>
      </c>
      <c r="U842" s="32">
        <f>M842*F842</f>
        <v>0</v>
      </c>
      <c r="V842" s="36" t="e">
        <f>(U842*4)/N842</f>
        <v>#DIV/0!</v>
      </c>
      <c r="W842" s="33" t="e">
        <f>U842/E842</f>
        <v>#DIV/0!</v>
      </c>
      <c r="X842" s="16">
        <f>IF($D$3="Calories",N842,"")</f>
        <v>0</v>
      </c>
      <c r="Y842" s="16">
        <f>IF($F$3="Grams",O842,IF($F$3="% Calories",P842,""))</f>
        <v>0</v>
      </c>
      <c r="Z842" s="16" t="str">
        <f>IF($G$3="Grams",K842,"")</f>
        <v/>
      </c>
      <c r="AA842" s="16">
        <f>IF($H$3="Grams",Q842,IF($H$3="% Calories",R842,""))</f>
        <v>0</v>
      </c>
      <c r="AB842" s="16" t="str">
        <f>IF($I$3="Milligrams",T842,"")</f>
        <v/>
      </c>
      <c r="AC842" s="16">
        <f>IF($E$3="Grams",U842, IF($E$3="% Calories", V842, IF($E$3="% Weight",W842, "")))</f>
        <v>0</v>
      </c>
      <c r="AD842" s="29">
        <v>1</v>
      </c>
    </row>
    <row r="843" spans="1:30">
      <c r="A843" s="21" t="str">
        <f>IF(AND((AC843&lt;=$E$4),(AB843&lt;=$I$4),(AA843&lt;=$H$4),(Z843&lt;=$G$4),(Y843&lt;=$F$4),(X843&lt;=$D$4)),"Compliant","Non-Compliant")</f>
        <v>Compliant</v>
      </c>
      <c r="B843" s="41"/>
      <c r="C843" s="41"/>
      <c r="D843" s="42"/>
      <c r="E843" s="43"/>
      <c r="F843" s="22"/>
      <c r="G843" s="43"/>
      <c r="H843" s="43"/>
      <c r="I843" s="43"/>
      <c r="J843" s="43"/>
      <c r="K843" s="43"/>
      <c r="L843" s="43"/>
      <c r="M843" s="43"/>
      <c r="N843" s="23">
        <f>F843*G843</f>
        <v>0</v>
      </c>
      <c r="O843" s="23">
        <f>F843*H843</f>
        <v>0</v>
      </c>
      <c r="P843" s="24" t="e">
        <f>(I843*F843)/N843</f>
        <v>#DIV/0!</v>
      </c>
      <c r="Q843" s="25">
        <f>F843*J843</f>
        <v>0</v>
      </c>
      <c r="R843" s="26" t="e">
        <f>(Q843*9)/N843</f>
        <v>#DIV/0!</v>
      </c>
      <c r="S843" s="25">
        <f>F843*K843</f>
        <v>0</v>
      </c>
      <c r="T843" s="23">
        <f>L843*F843</f>
        <v>0</v>
      </c>
      <c r="U843" s="23">
        <f>M843*F843</f>
        <v>0</v>
      </c>
      <c r="V843" s="27" t="e">
        <f>(U843*4)/N843</f>
        <v>#DIV/0!</v>
      </c>
      <c r="W843" s="24" t="e">
        <f>U843/E843</f>
        <v>#DIV/0!</v>
      </c>
      <c r="X843" s="16">
        <f>IF($D$3="Calories",N843,"")</f>
        <v>0</v>
      </c>
      <c r="Y843" s="16">
        <f>IF($F$3="Grams",O843,IF($F$3="% Calories",P843,""))</f>
        <v>0</v>
      </c>
      <c r="Z843" s="16" t="str">
        <f>IF($G$3="Grams",K843,"")</f>
        <v/>
      </c>
      <c r="AA843" s="16">
        <f>IF($H$3="Grams",Q843,IF($H$3="% Calories",R843,""))</f>
        <v>0</v>
      </c>
      <c r="AB843" s="16" t="str">
        <f>IF($I$3="Milligrams",T843,"")</f>
        <v/>
      </c>
      <c r="AC843" s="16">
        <f>IF($E$3="Grams",U843, IF($E$3="% Calories", V843, IF($E$3="% Weight",W843, "")))</f>
        <v>0</v>
      </c>
      <c r="AD843" s="29">
        <v>1</v>
      </c>
    </row>
    <row r="844" spans="1:30">
      <c r="A844" s="30" t="str">
        <f>IF(AND((AC844&lt;=$E$4),(AB844&lt;=$I$4),(AA844&lt;=$H$4),(Z844&lt;=$G$4),(Y844&lt;=$F$4),(X844&lt;=$D$4)),"Compliant","Non-Compliant")</f>
        <v>Compliant</v>
      </c>
      <c r="B844" s="38"/>
      <c r="C844" s="38"/>
      <c r="D844" s="39"/>
      <c r="E844" s="40"/>
      <c r="F844" s="31"/>
      <c r="G844" s="40"/>
      <c r="H844" s="40"/>
      <c r="I844" s="40"/>
      <c r="J844" s="40"/>
      <c r="K844" s="40"/>
      <c r="L844" s="40"/>
      <c r="M844" s="40"/>
      <c r="N844" s="32">
        <f>F844*G844</f>
        <v>0</v>
      </c>
      <c r="O844" s="32">
        <f>F844*H844</f>
        <v>0</v>
      </c>
      <c r="P844" s="33" t="e">
        <f>(I844*F844)/N844</f>
        <v>#DIV/0!</v>
      </c>
      <c r="Q844" s="34">
        <f>F844*J844</f>
        <v>0</v>
      </c>
      <c r="R844" s="35" t="e">
        <f>(Q844*9)/N844</f>
        <v>#DIV/0!</v>
      </c>
      <c r="S844" s="34">
        <f>F844*K844</f>
        <v>0</v>
      </c>
      <c r="T844" s="32">
        <f>L844*F844</f>
        <v>0</v>
      </c>
      <c r="U844" s="32">
        <f>M844*F844</f>
        <v>0</v>
      </c>
      <c r="V844" s="36" t="e">
        <f>(U844*4)/N844</f>
        <v>#DIV/0!</v>
      </c>
      <c r="W844" s="33" t="e">
        <f>U844/E844</f>
        <v>#DIV/0!</v>
      </c>
      <c r="X844" s="16">
        <f>IF($D$3="Calories",N844,"")</f>
        <v>0</v>
      </c>
      <c r="Y844" s="16">
        <f>IF($F$3="Grams",O844,IF($F$3="% Calories",P844,""))</f>
        <v>0</v>
      </c>
      <c r="Z844" s="16" t="str">
        <f>IF($G$3="Grams",K844,"")</f>
        <v/>
      </c>
      <c r="AA844" s="16">
        <f>IF($H$3="Grams",Q844,IF($H$3="% Calories",R844,""))</f>
        <v>0</v>
      </c>
      <c r="AB844" s="16" t="str">
        <f>IF($I$3="Milligrams",T844,"")</f>
        <v/>
      </c>
      <c r="AC844" s="16">
        <f>IF($E$3="Grams",U844, IF($E$3="% Calories", V844, IF($E$3="% Weight",W844, "")))</f>
        <v>0</v>
      </c>
      <c r="AD844" s="29">
        <v>1</v>
      </c>
    </row>
    <row r="845" spans="1:30">
      <c r="A845" s="21" t="str">
        <f>IF(AND((AC845&lt;=$E$4),(AB845&lt;=$I$4),(AA845&lt;=$H$4),(Z845&lt;=$G$4),(Y845&lt;=$F$4),(X845&lt;=$D$4)),"Compliant","Non-Compliant")</f>
        <v>Compliant</v>
      </c>
      <c r="B845" s="41"/>
      <c r="C845" s="41"/>
      <c r="D845" s="42"/>
      <c r="E845" s="43"/>
      <c r="F845" s="22"/>
      <c r="G845" s="43"/>
      <c r="H845" s="43"/>
      <c r="I845" s="43"/>
      <c r="J845" s="43"/>
      <c r="K845" s="43"/>
      <c r="L845" s="43"/>
      <c r="M845" s="43"/>
      <c r="N845" s="23">
        <f>F845*G845</f>
        <v>0</v>
      </c>
      <c r="O845" s="23">
        <f>F845*H845</f>
        <v>0</v>
      </c>
      <c r="P845" s="24" t="e">
        <f>(I845*F845)/N845</f>
        <v>#DIV/0!</v>
      </c>
      <c r="Q845" s="25">
        <f>F845*J845</f>
        <v>0</v>
      </c>
      <c r="R845" s="26" t="e">
        <f>(Q845*9)/N845</f>
        <v>#DIV/0!</v>
      </c>
      <c r="S845" s="25">
        <f>F845*K845</f>
        <v>0</v>
      </c>
      <c r="T845" s="23">
        <f>L845*F845</f>
        <v>0</v>
      </c>
      <c r="U845" s="23">
        <f>M845*F845</f>
        <v>0</v>
      </c>
      <c r="V845" s="27" t="e">
        <f>(U845*4)/N845</f>
        <v>#DIV/0!</v>
      </c>
      <c r="W845" s="24" t="e">
        <f>U845/E845</f>
        <v>#DIV/0!</v>
      </c>
      <c r="X845" s="16">
        <f>IF($D$3="Calories",N845,"")</f>
        <v>0</v>
      </c>
      <c r="Y845" s="16">
        <f>IF($F$3="Grams",O845,IF($F$3="% Calories",P845,""))</f>
        <v>0</v>
      </c>
      <c r="Z845" s="16" t="str">
        <f>IF($G$3="Grams",K845,"")</f>
        <v/>
      </c>
      <c r="AA845" s="16">
        <f>IF($H$3="Grams",Q845,IF($H$3="% Calories",R845,""))</f>
        <v>0</v>
      </c>
      <c r="AB845" s="16" t="str">
        <f>IF($I$3="Milligrams",T845,"")</f>
        <v/>
      </c>
      <c r="AC845" s="16">
        <f>IF($E$3="Grams",U845, IF($E$3="% Calories", V845, IF($E$3="% Weight",W845, "")))</f>
        <v>0</v>
      </c>
      <c r="AD845" s="29">
        <v>1</v>
      </c>
    </row>
    <row r="846" spans="1:30">
      <c r="A846" s="30" t="str">
        <f>IF(AND((AC846&lt;=$E$4),(AB846&lt;=$I$4),(AA846&lt;=$H$4),(Z846&lt;=$G$4),(Y846&lt;=$F$4),(X846&lt;=$D$4)),"Compliant","Non-Compliant")</f>
        <v>Compliant</v>
      </c>
      <c r="B846" s="38"/>
      <c r="C846" s="38"/>
      <c r="D846" s="39"/>
      <c r="E846" s="40"/>
      <c r="F846" s="31"/>
      <c r="G846" s="40"/>
      <c r="H846" s="40"/>
      <c r="I846" s="40"/>
      <c r="J846" s="40"/>
      <c r="K846" s="40"/>
      <c r="L846" s="40"/>
      <c r="M846" s="40"/>
      <c r="N846" s="32">
        <f>F846*G846</f>
        <v>0</v>
      </c>
      <c r="O846" s="32">
        <f>F846*H846</f>
        <v>0</v>
      </c>
      <c r="P846" s="33" t="e">
        <f>(I846*F846)/N846</f>
        <v>#DIV/0!</v>
      </c>
      <c r="Q846" s="34">
        <f>F846*J846</f>
        <v>0</v>
      </c>
      <c r="R846" s="35" t="e">
        <f>(Q846*9)/N846</f>
        <v>#DIV/0!</v>
      </c>
      <c r="S846" s="34">
        <f>F846*K846</f>
        <v>0</v>
      </c>
      <c r="T846" s="32">
        <f>L846*F846</f>
        <v>0</v>
      </c>
      <c r="U846" s="32">
        <f>M846*F846</f>
        <v>0</v>
      </c>
      <c r="V846" s="36" t="e">
        <f>(U846*4)/N846</f>
        <v>#DIV/0!</v>
      </c>
      <c r="W846" s="33" t="e">
        <f>U846/E846</f>
        <v>#DIV/0!</v>
      </c>
      <c r="X846" s="16">
        <f>IF($D$3="Calories",N846,"")</f>
        <v>0</v>
      </c>
      <c r="Y846" s="16">
        <f>IF($F$3="Grams",O846,IF($F$3="% Calories",P846,""))</f>
        <v>0</v>
      </c>
      <c r="Z846" s="16" t="str">
        <f>IF($G$3="Grams",K846,"")</f>
        <v/>
      </c>
      <c r="AA846" s="16">
        <f>IF($H$3="Grams",Q846,IF($H$3="% Calories",R846,""))</f>
        <v>0</v>
      </c>
      <c r="AB846" s="16" t="str">
        <f>IF($I$3="Milligrams",T846,"")</f>
        <v/>
      </c>
      <c r="AC846" s="16">
        <f>IF($E$3="Grams",U846, IF($E$3="% Calories", V846, IF($E$3="% Weight",W846, "")))</f>
        <v>0</v>
      </c>
      <c r="AD846" s="29">
        <v>1</v>
      </c>
    </row>
    <row r="847" spans="1:30">
      <c r="A847" s="21" t="str">
        <f>IF(AND((AC847&lt;=$E$4),(AB847&lt;=$I$4),(AA847&lt;=$H$4),(Z847&lt;=$G$4),(Y847&lt;=$F$4),(X847&lt;=$D$4)),"Compliant","Non-Compliant")</f>
        <v>Compliant</v>
      </c>
      <c r="B847" s="41"/>
      <c r="C847" s="41"/>
      <c r="D847" s="42"/>
      <c r="E847" s="43"/>
      <c r="F847" s="22"/>
      <c r="G847" s="43"/>
      <c r="H847" s="43"/>
      <c r="I847" s="43"/>
      <c r="J847" s="43"/>
      <c r="K847" s="43"/>
      <c r="L847" s="43"/>
      <c r="M847" s="43"/>
      <c r="N847" s="23">
        <f>F847*G847</f>
        <v>0</v>
      </c>
      <c r="O847" s="23">
        <f>F847*H847</f>
        <v>0</v>
      </c>
      <c r="P847" s="24" t="e">
        <f>(I847*F847)/N847</f>
        <v>#DIV/0!</v>
      </c>
      <c r="Q847" s="25">
        <f>F847*J847</f>
        <v>0</v>
      </c>
      <c r="R847" s="26" t="e">
        <f>(Q847*9)/N847</f>
        <v>#DIV/0!</v>
      </c>
      <c r="S847" s="25">
        <f>F847*K847</f>
        <v>0</v>
      </c>
      <c r="T847" s="23">
        <f>L847*F847</f>
        <v>0</v>
      </c>
      <c r="U847" s="23">
        <f>M847*F847</f>
        <v>0</v>
      </c>
      <c r="V847" s="27" t="e">
        <f>(U847*4)/N847</f>
        <v>#DIV/0!</v>
      </c>
      <c r="W847" s="24" t="e">
        <f>U847/E847</f>
        <v>#DIV/0!</v>
      </c>
      <c r="X847" s="16">
        <f>IF($D$3="Calories",N847,"")</f>
        <v>0</v>
      </c>
      <c r="Y847" s="16">
        <f>IF($F$3="Grams",O847,IF($F$3="% Calories",P847,""))</f>
        <v>0</v>
      </c>
      <c r="Z847" s="16" t="str">
        <f>IF($G$3="Grams",K847,"")</f>
        <v/>
      </c>
      <c r="AA847" s="16">
        <f>IF($H$3="Grams",Q847,IF($H$3="% Calories",R847,""))</f>
        <v>0</v>
      </c>
      <c r="AB847" s="16" t="str">
        <f>IF($I$3="Milligrams",T847,"")</f>
        <v/>
      </c>
      <c r="AC847" s="16">
        <f>IF($E$3="Grams",U847, IF($E$3="% Calories", V847, IF($E$3="% Weight",W847, "")))</f>
        <v>0</v>
      </c>
      <c r="AD847" s="29">
        <v>1</v>
      </c>
    </row>
    <row r="848" spans="1:30">
      <c r="A848" s="30" t="str">
        <f>IF(AND((AC848&lt;=$E$4),(AB848&lt;=$I$4),(AA848&lt;=$H$4),(Z848&lt;=$G$4),(Y848&lt;=$F$4),(X848&lt;=$D$4)),"Compliant","Non-Compliant")</f>
        <v>Compliant</v>
      </c>
      <c r="B848" s="38"/>
      <c r="C848" s="38"/>
      <c r="D848" s="39"/>
      <c r="E848" s="40"/>
      <c r="F848" s="31"/>
      <c r="G848" s="40"/>
      <c r="H848" s="40"/>
      <c r="I848" s="40"/>
      <c r="J848" s="40"/>
      <c r="K848" s="40"/>
      <c r="L848" s="40"/>
      <c r="M848" s="40"/>
      <c r="N848" s="32">
        <f>F848*G848</f>
        <v>0</v>
      </c>
      <c r="O848" s="32">
        <f>F848*H848</f>
        <v>0</v>
      </c>
      <c r="P848" s="33" t="e">
        <f>(I848*F848)/N848</f>
        <v>#DIV/0!</v>
      </c>
      <c r="Q848" s="34">
        <f>F848*J848</f>
        <v>0</v>
      </c>
      <c r="R848" s="35" t="e">
        <f>(Q848*9)/N848</f>
        <v>#DIV/0!</v>
      </c>
      <c r="S848" s="34">
        <f>F848*K848</f>
        <v>0</v>
      </c>
      <c r="T848" s="32">
        <f>L848*F848</f>
        <v>0</v>
      </c>
      <c r="U848" s="32">
        <f>M848*F848</f>
        <v>0</v>
      </c>
      <c r="V848" s="36" t="e">
        <f>(U848*4)/N848</f>
        <v>#DIV/0!</v>
      </c>
      <c r="W848" s="33" t="e">
        <f>U848/E848</f>
        <v>#DIV/0!</v>
      </c>
      <c r="X848" s="16">
        <f>IF($D$3="Calories",N848,"")</f>
        <v>0</v>
      </c>
      <c r="Y848" s="16">
        <f>IF($F$3="Grams",O848,IF($F$3="% Calories",P848,""))</f>
        <v>0</v>
      </c>
      <c r="Z848" s="16" t="str">
        <f>IF($G$3="Grams",K848,"")</f>
        <v/>
      </c>
      <c r="AA848" s="16">
        <f>IF($H$3="Grams",Q848,IF($H$3="% Calories",R848,""))</f>
        <v>0</v>
      </c>
      <c r="AB848" s="16" t="str">
        <f>IF($I$3="Milligrams",T848,"")</f>
        <v/>
      </c>
      <c r="AC848" s="16">
        <f>IF($E$3="Grams",U848, IF($E$3="% Calories", V848, IF($E$3="% Weight",W848, "")))</f>
        <v>0</v>
      </c>
      <c r="AD848" s="29">
        <v>1</v>
      </c>
    </row>
    <row r="849" spans="1:30">
      <c r="A849" s="21" t="str">
        <f>IF(AND((AC849&lt;=$E$4),(AB849&lt;=$I$4),(AA849&lt;=$H$4),(Z849&lt;=$G$4),(Y849&lt;=$F$4),(X849&lt;=$D$4)),"Compliant","Non-Compliant")</f>
        <v>Compliant</v>
      </c>
      <c r="B849" s="41"/>
      <c r="C849" s="41"/>
      <c r="D849" s="42"/>
      <c r="E849" s="43"/>
      <c r="F849" s="22"/>
      <c r="G849" s="43"/>
      <c r="H849" s="43"/>
      <c r="I849" s="43"/>
      <c r="J849" s="43"/>
      <c r="K849" s="43"/>
      <c r="L849" s="43"/>
      <c r="M849" s="43"/>
      <c r="N849" s="23">
        <f>F849*G849</f>
        <v>0</v>
      </c>
      <c r="O849" s="23">
        <f>F849*H849</f>
        <v>0</v>
      </c>
      <c r="P849" s="24" t="e">
        <f>(I849*F849)/N849</f>
        <v>#DIV/0!</v>
      </c>
      <c r="Q849" s="25">
        <f>F849*J849</f>
        <v>0</v>
      </c>
      <c r="R849" s="26" t="e">
        <f>(Q849*9)/N849</f>
        <v>#DIV/0!</v>
      </c>
      <c r="S849" s="25">
        <f>F849*K849</f>
        <v>0</v>
      </c>
      <c r="T849" s="23">
        <f>L849*F849</f>
        <v>0</v>
      </c>
      <c r="U849" s="23">
        <f>M849*F849</f>
        <v>0</v>
      </c>
      <c r="V849" s="27" t="e">
        <f>(U849*4)/N849</f>
        <v>#DIV/0!</v>
      </c>
      <c r="W849" s="24" t="e">
        <f>U849/E849</f>
        <v>#DIV/0!</v>
      </c>
      <c r="X849" s="16">
        <f>IF($D$3="Calories",N849,"")</f>
        <v>0</v>
      </c>
      <c r="Y849" s="16">
        <f>IF($F$3="Grams",O849,IF($F$3="% Calories",P849,""))</f>
        <v>0</v>
      </c>
      <c r="Z849" s="16" t="str">
        <f>IF($G$3="Grams",K849,"")</f>
        <v/>
      </c>
      <c r="AA849" s="16">
        <f>IF($H$3="Grams",Q849,IF($H$3="% Calories",R849,""))</f>
        <v>0</v>
      </c>
      <c r="AB849" s="16" t="str">
        <f>IF($I$3="Milligrams",T849,"")</f>
        <v/>
      </c>
      <c r="AC849" s="16">
        <f>IF($E$3="Grams",U849, IF($E$3="% Calories", V849, IF($E$3="% Weight",W849, "")))</f>
        <v>0</v>
      </c>
      <c r="AD849" s="29">
        <v>1</v>
      </c>
    </row>
    <row r="850" spans="1:30">
      <c r="A850" s="30" t="str">
        <f>IF(AND((AC850&lt;=$E$4),(AB850&lt;=$I$4),(AA850&lt;=$H$4),(Z850&lt;=$G$4),(Y850&lt;=$F$4),(X850&lt;=$D$4)),"Compliant","Non-Compliant")</f>
        <v>Compliant</v>
      </c>
      <c r="B850" s="38"/>
      <c r="C850" s="38"/>
      <c r="D850" s="39"/>
      <c r="E850" s="40"/>
      <c r="F850" s="31"/>
      <c r="G850" s="40"/>
      <c r="H850" s="40"/>
      <c r="I850" s="40"/>
      <c r="J850" s="40"/>
      <c r="K850" s="40"/>
      <c r="L850" s="40"/>
      <c r="M850" s="40"/>
      <c r="N850" s="32">
        <f>F850*G850</f>
        <v>0</v>
      </c>
      <c r="O850" s="32">
        <f>F850*H850</f>
        <v>0</v>
      </c>
      <c r="P850" s="33" t="e">
        <f>(I850*F850)/N850</f>
        <v>#DIV/0!</v>
      </c>
      <c r="Q850" s="34">
        <f>F850*J850</f>
        <v>0</v>
      </c>
      <c r="R850" s="35" t="e">
        <f>(Q850*9)/N850</f>
        <v>#DIV/0!</v>
      </c>
      <c r="S850" s="34">
        <f>F850*K850</f>
        <v>0</v>
      </c>
      <c r="T850" s="32">
        <f>L850*F850</f>
        <v>0</v>
      </c>
      <c r="U850" s="32">
        <f>M850*F850</f>
        <v>0</v>
      </c>
      <c r="V850" s="36" t="e">
        <f>(U850*4)/N850</f>
        <v>#DIV/0!</v>
      </c>
      <c r="W850" s="33" t="e">
        <f>U850/E850</f>
        <v>#DIV/0!</v>
      </c>
      <c r="X850" s="16">
        <f>IF($D$3="Calories",N850,"")</f>
        <v>0</v>
      </c>
      <c r="Y850" s="16">
        <f>IF($F$3="Grams",O850,IF($F$3="% Calories",P850,""))</f>
        <v>0</v>
      </c>
      <c r="Z850" s="16" t="str">
        <f>IF($G$3="Grams",K850,"")</f>
        <v/>
      </c>
      <c r="AA850" s="16">
        <f>IF($H$3="Grams",Q850,IF($H$3="% Calories",R850,""))</f>
        <v>0</v>
      </c>
      <c r="AB850" s="16" t="str">
        <f>IF($I$3="Milligrams",T850,"")</f>
        <v/>
      </c>
      <c r="AC850" s="16">
        <f>IF($E$3="Grams",U850, IF($E$3="% Calories", V850, IF($E$3="% Weight",W850, "")))</f>
        <v>0</v>
      </c>
      <c r="AD850" s="29">
        <v>1</v>
      </c>
    </row>
    <row r="851" spans="1:30">
      <c r="A851" s="21" t="str">
        <f>IF(AND((AC851&lt;=$E$4),(AB851&lt;=$I$4),(AA851&lt;=$H$4),(Z851&lt;=$G$4),(Y851&lt;=$F$4),(X851&lt;=$D$4)),"Compliant","Non-Compliant")</f>
        <v>Compliant</v>
      </c>
      <c r="B851" s="41"/>
      <c r="C851" s="41"/>
      <c r="D851" s="42"/>
      <c r="E851" s="43"/>
      <c r="F851" s="22"/>
      <c r="G851" s="43"/>
      <c r="H851" s="43"/>
      <c r="I851" s="43"/>
      <c r="J851" s="43"/>
      <c r="K851" s="43"/>
      <c r="L851" s="43"/>
      <c r="M851" s="43"/>
      <c r="N851" s="23">
        <f>F851*G851</f>
        <v>0</v>
      </c>
      <c r="O851" s="23">
        <f>F851*H851</f>
        <v>0</v>
      </c>
      <c r="P851" s="24" t="e">
        <f>(I851*F851)/N851</f>
        <v>#DIV/0!</v>
      </c>
      <c r="Q851" s="25">
        <f>F851*J851</f>
        <v>0</v>
      </c>
      <c r="R851" s="26" t="e">
        <f>(Q851*9)/N851</f>
        <v>#DIV/0!</v>
      </c>
      <c r="S851" s="25">
        <f>F851*K851</f>
        <v>0</v>
      </c>
      <c r="T851" s="23">
        <f>L851*F851</f>
        <v>0</v>
      </c>
      <c r="U851" s="23">
        <f>M851*F851</f>
        <v>0</v>
      </c>
      <c r="V851" s="27" t="e">
        <f>(U851*4)/N851</f>
        <v>#DIV/0!</v>
      </c>
      <c r="W851" s="24" t="e">
        <f>U851/E851</f>
        <v>#DIV/0!</v>
      </c>
      <c r="X851" s="16">
        <f>IF($D$3="Calories",N851,"")</f>
        <v>0</v>
      </c>
      <c r="Y851" s="16">
        <f>IF($F$3="Grams",O851,IF($F$3="% Calories",P851,""))</f>
        <v>0</v>
      </c>
      <c r="Z851" s="16" t="str">
        <f>IF($G$3="Grams",K851,"")</f>
        <v/>
      </c>
      <c r="AA851" s="16">
        <f>IF($H$3="Grams",Q851,IF($H$3="% Calories",R851,""))</f>
        <v>0</v>
      </c>
      <c r="AB851" s="16" t="str">
        <f>IF($I$3="Milligrams",T851,"")</f>
        <v/>
      </c>
      <c r="AC851" s="16">
        <f>IF($E$3="Grams",U851, IF($E$3="% Calories", V851, IF($E$3="% Weight",W851, "")))</f>
        <v>0</v>
      </c>
      <c r="AD851" s="29">
        <v>1</v>
      </c>
    </row>
    <row r="852" spans="1:30">
      <c r="A852" s="30" t="str">
        <f>IF(AND((AC852&lt;=$E$4),(AB852&lt;=$I$4),(AA852&lt;=$H$4),(Z852&lt;=$G$4),(Y852&lt;=$F$4),(X852&lt;=$D$4)),"Compliant","Non-Compliant")</f>
        <v>Compliant</v>
      </c>
      <c r="B852" s="38"/>
      <c r="C852" s="38"/>
      <c r="D852" s="39"/>
      <c r="E852" s="40"/>
      <c r="F852" s="31"/>
      <c r="G852" s="40"/>
      <c r="H852" s="40"/>
      <c r="I852" s="40"/>
      <c r="J852" s="40"/>
      <c r="K852" s="40"/>
      <c r="L852" s="40"/>
      <c r="M852" s="40"/>
      <c r="N852" s="32">
        <f>F852*G852</f>
        <v>0</v>
      </c>
      <c r="O852" s="32">
        <f>F852*H852</f>
        <v>0</v>
      </c>
      <c r="P852" s="33" t="e">
        <f>(I852*F852)/N852</f>
        <v>#DIV/0!</v>
      </c>
      <c r="Q852" s="34">
        <f>F852*J852</f>
        <v>0</v>
      </c>
      <c r="R852" s="35" t="e">
        <f>(Q852*9)/N852</f>
        <v>#DIV/0!</v>
      </c>
      <c r="S852" s="34">
        <f>F852*K852</f>
        <v>0</v>
      </c>
      <c r="T852" s="32">
        <f>L852*F852</f>
        <v>0</v>
      </c>
      <c r="U852" s="32">
        <f>M852*F852</f>
        <v>0</v>
      </c>
      <c r="V852" s="36" t="e">
        <f>(U852*4)/N852</f>
        <v>#DIV/0!</v>
      </c>
      <c r="W852" s="33" t="e">
        <f>U852/E852</f>
        <v>#DIV/0!</v>
      </c>
      <c r="X852" s="16">
        <f>IF($D$3="Calories",N852,"")</f>
        <v>0</v>
      </c>
      <c r="Y852" s="16">
        <f>IF($F$3="Grams",O852,IF($F$3="% Calories",P852,""))</f>
        <v>0</v>
      </c>
      <c r="Z852" s="16" t="str">
        <f>IF($G$3="Grams",K852,"")</f>
        <v/>
      </c>
      <c r="AA852" s="16">
        <f>IF($H$3="Grams",Q852,IF($H$3="% Calories",R852,""))</f>
        <v>0</v>
      </c>
      <c r="AB852" s="16" t="str">
        <f>IF($I$3="Milligrams",T852,"")</f>
        <v/>
      </c>
      <c r="AC852" s="16">
        <f>IF($E$3="Grams",U852, IF($E$3="% Calories", V852, IF($E$3="% Weight",W852, "")))</f>
        <v>0</v>
      </c>
      <c r="AD852" s="29">
        <v>1</v>
      </c>
    </row>
    <row r="853" spans="1:30">
      <c r="A853" s="21" t="str">
        <f>IF(AND((AC853&lt;=$E$4),(AB853&lt;=$I$4),(AA853&lt;=$H$4),(Z853&lt;=$G$4),(Y853&lt;=$F$4),(X853&lt;=$D$4)),"Compliant","Non-Compliant")</f>
        <v>Compliant</v>
      </c>
      <c r="B853" s="41"/>
      <c r="C853" s="41"/>
      <c r="D853" s="42"/>
      <c r="E853" s="43"/>
      <c r="F853" s="22"/>
      <c r="G853" s="43"/>
      <c r="H853" s="43"/>
      <c r="I853" s="43"/>
      <c r="J853" s="43"/>
      <c r="K853" s="43"/>
      <c r="L853" s="43"/>
      <c r="M853" s="43"/>
      <c r="N853" s="23">
        <f>F853*G853</f>
        <v>0</v>
      </c>
      <c r="O853" s="23">
        <f>F853*H853</f>
        <v>0</v>
      </c>
      <c r="P853" s="24" t="e">
        <f>(I853*F853)/N853</f>
        <v>#DIV/0!</v>
      </c>
      <c r="Q853" s="25">
        <f>F853*J853</f>
        <v>0</v>
      </c>
      <c r="R853" s="26" t="e">
        <f>(Q853*9)/N853</f>
        <v>#DIV/0!</v>
      </c>
      <c r="S853" s="25">
        <f>F853*K853</f>
        <v>0</v>
      </c>
      <c r="T853" s="23">
        <f>L853*F853</f>
        <v>0</v>
      </c>
      <c r="U853" s="23">
        <f>M853*F853</f>
        <v>0</v>
      </c>
      <c r="V853" s="27" t="e">
        <f>(U853*4)/N853</f>
        <v>#DIV/0!</v>
      </c>
      <c r="W853" s="24" t="e">
        <f>U853/E853</f>
        <v>#DIV/0!</v>
      </c>
      <c r="X853" s="16">
        <f>IF($D$3="Calories",N853,"")</f>
        <v>0</v>
      </c>
      <c r="Y853" s="16">
        <f>IF($F$3="Grams",O853,IF($F$3="% Calories",P853,""))</f>
        <v>0</v>
      </c>
      <c r="Z853" s="16" t="str">
        <f>IF($G$3="Grams",K853,"")</f>
        <v/>
      </c>
      <c r="AA853" s="16">
        <f>IF($H$3="Grams",Q853,IF($H$3="% Calories",R853,""))</f>
        <v>0</v>
      </c>
      <c r="AB853" s="16" t="str">
        <f>IF($I$3="Milligrams",T853,"")</f>
        <v/>
      </c>
      <c r="AC853" s="16">
        <f>IF($E$3="Grams",U853, IF($E$3="% Calories", V853, IF($E$3="% Weight",W853, "")))</f>
        <v>0</v>
      </c>
      <c r="AD853" s="29">
        <v>1</v>
      </c>
    </row>
    <row r="854" spans="1:30">
      <c r="A854" s="30" t="str">
        <f>IF(AND((AC854&lt;=$E$4),(AB854&lt;=$I$4),(AA854&lt;=$H$4),(Z854&lt;=$G$4),(Y854&lt;=$F$4),(X854&lt;=$D$4)),"Compliant","Non-Compliant")</f>
        <v>Compliant</v>
      </c>
      <c r="B854" s="38"/>
      <c r="C854" s="38"/>
      <c r="D854" s="39"/>
      <c r="E854" s="40"/>
      <c r="F854" s="31"/>
      <c r="G854" s="40"/>
      <c r="H854" s="40"/>
      <c r="I854" s="40"/>
      <c r="J854" s="40"/>
      <c r="K854" s="40"/>
      <c r="L854" s="40"/>
      <c r="M854" s="40"/>
      <c r="N854" s="32">
        <f>F854*G854</f>
        <v>0</v>
      </c>
      <c r="O854" s="32">
        <f>F854*H854</f>
        <v>0</v>
      </c>
      <c r="P854" s="33" t="e">
        <f>(I854*F854)/N854</f>
        <v>#DIV/0!</v>
      </c>
      <c r="Q854" s="34">
        <f>F854*J854</f>
        <v>0</v>
      </c>
      <c r="R854" s="35" t="e">
        <f>(Q854*9)/N854</f>
        <v>#DIV/0!</v>
      </c>
      <c r="S854" s="34">
        <f>F854*K854</f>
        <v>0</v>
      </c>
      <c r="T854" s="32">
        <f>L854*F854</f>
        <v>0</v>
      </c>
      <c r="U854" s="32">
        <f>M854*F854</f>
        <v>0</v>
      </c>
      <c r="V854" s="36" t="e">
        <f>(U854*4)/N854</f>
        <v>#DIV/0!</v>
      </c>
      <c r="W854" s="33" t="e">
        <f>U854/E854</f>
        <v>#DIV/0!</v>
      </c>
      <c r="X854" s="16">
        <f>IF($D$3="Calories",N854,"")</f>
        <v>0</v>
      </c>
      <c r="Y854" s="16">
        <f>IF($F$3="Grams",O854,IF($F$3="% Calories",P854,""))</f>
        <v>0</v>
      </c>
      <c r="Z854" s="16" t="str">
        <f>IF($G$3="Grams",K854,"")</f>
        <v/>
      </c>
      <c r="AA854" s="16">
        <f>IF($H$3="Grams",Q854,IF($H$3="% Calories",R854,""))</f>
        <v>0</v>
      </c>
      <c r="AB854" s="16" t="str">
        <f>IF($I$3="Milligrams",T854,"")</f>
        <v/>
      </c>
      <c r="AC854" s="16">
        <f>IF($E$3="Grams",U854, IF($E$3="% Calories", V854, IF($E$3="% Weight",W854, "")))</f>
        <v>0</v>
      </c>
      <c r="AD854" s="29">
        <v>1</v>
      </c>
    </row>
    <row r="855" spans="1:30">
      <c r="A855" s="21" t="str">
        <f>IF(AND((AC855&lt;=$E$4),(AB855&lt;=$I$4),(AA855&lt;=$H$4),(Z855&lt;=$G$4),(Y855&lt;=$F$4),(X855&lt;=$D$4)),"Compliant","Non-Compliant")</f>
        <v>Compliant</v>
      </c>
      <c r="B855" s="41"/>
      <c r="C855" s="41"/>
      <c r="D855" s="42"/>
      <c r="E855" s="43"/>
      <c r="F855" s="22"/>
      <c r="G855" s="43"/>
      <c r="H855" s="43"/>
      <c r="I855" s="43"/>
      <c r="J855" s="43"/>
      <c r="K855" s="43"/>
      <c r="L855" s="43"/>
      <c r="M855" s="43"/>
      <c r="N855" s="23">
        <f>F855*G855</f>
        <v>0</v>
      </c>
      <c r="O855" s="23">
        <f>F855*H855</f>
        <v>0</v>
      </c>
      <c r="P855" s="24" t="e">
        <f>(I855*F855)/N855</f>
        <v>#DIV/0!</v>
      </c>
      <c r="Q855" s="25">
        <f>F855*J855</f>
        <v>0</v>
      </c>
      <c r="R855" s="26" t="e">
        <f>(Q855*9)/N855</f>
        <v>#DIV/0!</v>
      </c>
      <c r="S855" s="25">
        <f>F855*K855</f>
        <v>0</v>
      </c>
      <c r="T855" s="23">
        <f>L855*F855</f>
        <v>0</v>
      </c>
      <c r="U855" s="23">
        <f>M855*F855</f>
        <v>0</v>
      </c>
      <c r="V855" s="27" t="e">
        <f>(U855*4)/N855</f>
        <v>#DIV/0!</v>
      </c>
      <c r="W855" s="24" t="e">
        <f>U855/E855</f>
        <v>#DIV/0!</v>
      </c>
      <c r="X855" s="16">
        <f>IF($D$3="Calories",N855,"")</f>
        <v>0</v>
      </c>
      <c r="Y855" s="16">
        <f>IF($F$3="Grams",O855,IF($F$3="% Calories",P855,""))</f>
        <v>0</v>
      </c>
      <c r="Z855" s="16" t="str">
        <f>IF($G$3="Grams",K855,"")</f>
        <v/>
      </c>
      <c r="AA855" s="16">
        <f>IF($H$3="Grams",Q855,IF($H$3="% Calories",R855,""))</f>
        <v>0</v>
      </c>
      <c r="AB855" s="16" t="str">
        <f>IF($I$3="Milligrams",T855,"")</f>
        <v/>
      </c>
      <c r="AC855" s="16">
        <f>IF($E$3="Grams",U855, IF($E$3="% Calories", V855, IF($E$3="% Weight",W855, "")))</f>
        <v>0</v>
      </c>
      <c r="AD855" s="29">
        <v>1</v>
      </c>
    </row>
    <row r="856" spans="1:30">
      <c r="A856" s="30" t="str">
        <f>IF(AND((AC856&lt;=$E$4),(AB856&lt;=$I$4),(AA856&lt;=$H$4),(Z856&lt;=$G$4),(Y856&lt;=$F$4),(X856&lt;=$D$4)),"Compliant","Non-Compliant")</f>
        <v>Compliant</v>
      </c>
      <c r="B856" s="38"/>
      <c r="C856" s="38"/>
      <c r="D856" s="39"/>
      <c r="E856" s="40"/>
      <c r="F856" s="31"/>
      <c r="G856" s="40"/>
      <c r="H856" s="40"/>
      <c r="I856" s="40"/>
      <c r="J856" s="40"/>
      <c r="K856" s="40"/>
      <c r="L856" s="40"/>
      <c r="M856" s="40"/>
      <c r="N856" s="32">
        <f>F856*G856</f>
        <v>0</v>
      </c>
      <c r="O856" s="32">
        <f>F856*H856</f>
        <v>0</v>
      </c>
      <c r="P856" s="33" t="e">
        <f>(I856*F856)/N856</f>
        <v>#DIV/0!</v>
      </c>
      <c r="Q856" s="34">
        <f>F856*J856</f>
        <v>0</v>
      </c>
      <c r="R856" s="35" t="e">
        <f>(Q856*9)/N856</f>
        <v>#DIV/0!</v>
      </c>
      <c r="S856" s="34">
        <f>F856*K856</f>
        <v>0</v>
      </c>
      <c r="T856" s="32">
        <f>L856*F856</f>
        <v>0</v>
      </c>
      <c r="U856" s="32">
        <f>M856*F856</f>
        <v>0</v>
      </c>
      <c r="V856" s="36" t="e">
        <f>(U856*4)/N856</f>
        <v>#DIV/0!</v>
      </c>
      <c r="W856" s="33" t="e">
        <f>U856/E856</f>
        <v>#DIV/0!</v>
      </c>
      <c r="X856" s="16">
        <f>IF($D$3="Calories",N856,"")</f>
        <v>0</v>
      </c>
      <c r="Y856" s="16">
        <f>IF($F$3="Grams",O856,IF($F$3="% Calories",P856,""))</f>
        <v>0</v>
      </c>
      <c r="Z856" s="16" t="str">
        <f>IF($G$3="Grams",K856,"")</f>
        <v/>
      </c>
      <c r="AA856" s="16">
        <f>IF($H$3="Grams",Q856,IF($H$3="% Calories",R856,""))</f>
        <v>0</v>
      </c>
      <c r="AB856" s="16" t="str">
        <f>IF($I$3="Milligrams",T856,"")</f>
        <v/>
      </c>
      <c r="AC856" s="16">
        <f>IF($E$3="Grams",U856, IF($E$3="% Calories", V856, IF($E$3="% Weight",W856, "")))</f>
        <v>0</v>
      </c>
      <c r="AD856" s="29">
        <v>1</v>
      </c>
    </row>
    <row r="857" spans="1:30">
      <c r="A857" s="21" t="str">
        <f>IF(AND((AC857&lt;=$E$4),(AB857&lt;=$I$4),(AA857&lt;=$H$4),(Z857&lt;=$G$4),(Y857&lt;=$F$4),(X857&lt;=$D$4)),"Compliant","Non-Compliant")</f>
        <v>Compliant</v>
      </c>
      <c r="B857" s="41"/>
      <c r="C857" s="41"/>
      <c r="D857" s="42"/>
      <c r="E857" s="43"/>
      <c r="F857" s="22"/>
      <c r="G857" s="43"/>
      <c r="H857" s="43"/>
      <c r="I857" s="43"/>
      <c r="J857" s="43"/>
      <c r="K857" s="43"/>
      <c r="L857" s="43"/>
      <c r="M857" s="43"/>
      <c r="N857" s="23">
        <f>F857*G857</f>
        <v>0</v>
      </c>
      <c r="O857" s="23">
        <f>F857*H857</f>
        <v>0</v>
      </c>
      <c r="P857" s="24" t="e">
        <f>(I857*F857)/N857</f>
        <v>#DIV/0!</v>
      </c>
      <c r="Q857" s="25">
        <f>F857*J857</f>
        <v>0</v>
      </c>
      <c r="R857" s="26" t="e">
        <f>(Q857*9)/N857</f>
        <v>#DIV/0!</v>
      </c>
      <c r="S857" s="25">
        <f>F857*K857</f>
        <v>0</v>
      </c>
      <c r="T857" s="23">
        <f>L857*F857</f>
        <v>0</v>
      </c>
      <c r="U857" s="23">
        <f>M857*F857</f>
        <v>0</v>
      </c>
      <c r="V857" s="27" t="e">
        <f>(U857*4)/N857</f>
        <v>#DIV/0!</v>
      </c>
      <c r="W857" s="24" t="e">
        <f>U857/E857</f>
        <v>#DIV/0!</v>
      </c>
      <c r="X857" s="16">
        <f>IF($D$3="Calories",N857,"")</f>
        <v>0</v>
      </c>
      <c r="Y857" s="16">
        <f>IF($F$3="Grams",O857,IF($F$3="% Calories",P857,""))</f>
        <v>0</v>
      </c>
      <c r="Z857" s="16" t="str">
        <f>IF($G$3="Grams",K857,"")</f>
        <v/>
      </c>
      <c r="AA857" s="16">
        <f>IF($H$3="Grams",Q857,IF($H$3="% Calories",R857,""))</f>
        <v>0</v>
      </c>
      <c r="AB857" s="16" t="str">
        <f>IF($I$3="Milligrams",T857,"")</f>
        <v/>
      </c>
      <c r="AC857" s="16">
        <f>IF($E$3="Grams",U857, IF($E$3="% Calories", V857, IF($E$3="% Weight",W857, "")))</f>
        <v>0</v>
      </c>
      <c r="AD857" s="29">
        <v>1</v>
      </c>
    </row>
    <row r="858" spans="1:30">
      <c r="A858" s="30" t="str">
        <f>IF(AND((AC858&lt;=$E$4),(AB858&lt;=$I$4),(AA858&lt;=$H$4),(Z858&lt;=$G$4),(Y858&lt;=$F$4),(X858&lt;=$D$4)),"Compliant","Non-Compliant")</f>
        <v>Compliant</v>
      </c>
      <c r="B858" s="38"/>
      <c r="C858" s="38"/>
      <c r="D858" s="39"/>
      <c r="E858" s="40"/>
      <c r="F858" s="31"/>
      <c r="G858" s="40"/>
      <c r="H858" s="40"/>
      <c r="I858" s="40"/>
      <c r="J858" s="40"/>
      <c r="K858" s="40"/>
      <c r="L858" s="40"/>
      <c r="M858" s="40"/>
      <c r="N858" s="32">
        <f>F858*G858</f>
        <v>0</v>
      </c>
      <c r="O858" s="32">
        <f>F858*H858</f>
        <v>0</v>
      </c>
      <c r="P858" s="33" t="e">
        <f>(I858*F858)/N858</f>
        <v>#DIV/0!</v>
      </c>
      <c r="Q858" s="34">
        <f>F858*J858</f>
        <v>0</v>
      </c>
      <c r="R858" s="35" t="e">
        <f>(Q858*9)/N858</f>
        <v>#DIV/0!</v>
      </c>
      <c r="S858" s="34">
        <f>F858*K858</f>
        <v>0</v>
      </c>
      <c r="T858" s="32">
        <f>L858*F858</f>
        <v>0</v>
      </c>
      <c r="U858" s="32">
        <f>M858*F858</f>
        <v>0</v>
      </c>
      <c r="V858" s="36" t="e">
        <f>(U858*4)/N858</f>
        <v>#DIV/0!</v>
      </c>
      <c r="W858" s="33" t="e">
        <f>U858/E858</f>
        <v>#DIV/0!</v>
      </c>
      <c r="X858" s="16">
        <f>IF($D$3="Calories",N858,"")</f>
        <v>0</v>
      </c>
      <c r="Y858" s="16">
        <f>IF($F$3="Grams",O858,IF($F$3="% Calories",P858,""))</f>
        <v>0</v>
      </c>
      <c r="Z858" s="16" t="str">
        <f>IF($G$3="Grams",K858,"")</f>
        <v/>
      </c>
      <c r="AA858" s="16">
        <f>IF($H$3="Grams",Q858,IF($H$3="% Calories",R858,""))</f>
        <v>0</v>
      </c>
      <c r="AB858" s="16" t="str">
        <f>IF($I$3="Milligrams",T858,"")</f>
        <v/>
      </c>
      <c r="AC858" s="16">
        <f>IF($E$3="Grams",U858, IF($E$3="% Calories", V858, IF($E$3="% Weight",W858, "")))</f>
        <v>0</v>
      </c>
      <c r="AD858" s="29">
        <v>1</v>
      </c>
    </row>
    <row r="859" spans="1:30">
      <c r="A859" s="21" t="str">
        <f>IF(AND((AC859&lt;=$E$4),(AB859&lt;=$I$4),(AA859&lt;=$H$4),(Z859&lt;=$G$4),(Y859&lt;=$F$4),(X859&lt;=$D$4)),"Compliant","Non-Compliant")</f>
        <v>Compliant</v>
      </c>
      <c r="B859" s="41"/>
      <c r="C859" s="41"/>
      <c r="D859" s="42"/>
      <c r="E859" s="43"/>
      <c r="F859" s="22"/>
      <c r="G859" s="43"/>
      <c r="H859" s="43"/>
      <c r="I859" s="43"/>
      <c r="J859" s="43"/>
      <c r="K859" s="43"/>
      <c r="L859" s="43"/>
      <c r="M859" s="43"/>
      <c r="N859" s="23">
        <f>F859*G859</f>
        <v>0</v>
      </c>
      <c r="O859" s="23">
        <f>F859*H859</f>
        <v>0</v>
      </c>
      <c r="P859" s="24" t="e">
        <f>(I859*F859)/N859</f>
        <v>#DIV/0!</v>
      </c>
      <c r="Q859" s="25">
        <f>F859*J859</f>
        <v>0</v>
      </c>
      <c r="R859" s="26" t="e">
        <f>(Q859*9)/N859</f>
        <v>#DIV/0!</v>
      </c>
      <c r="S859" s="25">
        <f>F859*K859</f>
        <v>0</v>
      </c>
      <c r="T859" s="23">
        <f>L859*F859</f>
        <v>0</v>
      </c>
      <c r="U859" s="23">
        <f>M859*F859</f>
        <v>0</v>
      </c>
      <c r="V859" s="27" t="e">
        <f>(U859*4)/N859</f>
        <v>#DIV/0!</v>
      </c>
      <c r="W859" s="24" t="e">
        <f>U859/E859</f>
        <v>#DIV/0!</v>
      </c>
      <c r="X859" s="16">
        <f>IF($D$3="Calories",N859,"")</f>
        <v>0</v>
      </c>
      <c r="Y859" s="16">
        <f>IF($F$3="Grams",O859,IF($F$3="% Calories",P859,""))</f>
        <v>0</v>
      </c>
      <c r="Z859" s="16" t="str">
        <f>IF($G$3="Grams",K859,"")</f>
        <v/>
      </c>
      <c r="AA859" s="16">
        <f>IF($H$3="Grams",Q859,IF($H$3="% Calories",R859,""))</f>
        <v>0</v>
      </c>
      <c r="AB859" s="16" t="str">
        <f>IF($I$3="Milligrams",T859,"")</f>
        <v/>
      </c>
      <c r="AC859" s="16">
        <f>IF($E$3="Grams",U859, IF($E$3="% Calories", V859, IF($E$3="% Weight",W859, "")))</f>
        <v>0</v>
      </c>
      <c r="AD859" s="29">
        <v>1</v>
      </c>
    </row>
    <row r="860" spans="1:30">
      <c r="A860" s="30" t="str">
        <f>IF(AND((AC860&lt;=$E$4),(AB860&lt;=$I$4),(AA860&lt;=$H$4),(Z860&lt;=$G$4),(Y860&lt;=$F$4),(X860&lt;=$D$4)),"Compliant","Non-Compliant")</f>
        <v>Compliant</v>
      </c>
      <c r="B860" s="38"/>
      <c r="C860" s="38"/>
      <c r="D860" s="39"/>
      <c r="E860" s="40"/>
      <c r="F860" s="31"/>
      <c r="G860" s="40"/>
      <c r="H860" s="40"/>
      <c r="I860" s="40"/>
      <c r="J860" s="40"/>
      <c r="K860" s="40"/>
      <c r="L860" s="40"/>
      <c r="M860" s="40"/>
      <c r="N860" s="32">
        <f>F860*G860</f>
        <v>0</v>
      </c>
      <c r="O860" s="32">
        <f>F860*H860</f>
        <v>0</v>
      </c>
      <c r="P860" s="33" t="e">
        <f>(I860*F860)/N860</f>
        <v>#DIV/0!</v>
      </c>
      <c r="Q860" s="34">
        <f>F860*J860</f>
        <v>0</v>
      </c>
      <c r="R860" s="35" t="e">
        <f>(Q860*9)/N860</f>
        <v>#DIV/0!</v>
      </c>
      <c r="S860" s="34">
        <f>F860*K860</f>
        <v>0</v>
      </c>
      <c r="T860" s="32">
        <f>L860*F860</f>
        <v>0</v>
      </c>
      <c r="U860" s="32">
        <f>M860*F860</f>
        <v>0</v>
      </c>
      <c r="V860" s="36" t="e">
        <f>(U860*4)/N860</f>
        <v>#DIV/0!</v>
      </c>
      <c r="W860" s="33" t="e">
        <f>U860/E860</f>
        <v>#DIV/0!</v>
      </c>
      <c r="X860" s="16">
        <f>IF($D$3="Calories",N860,"")</f>
        <v>0</v>
      </c>
      <c r="Y860" s="16">
        <f>IF($F$3="Grams",O860,IF($F$3="% Calories",P860,""))</f>
        <v>0</v>
      </c>
      <c r="Z860" s="16" t="str">
        <f>IF($G$3="Grams",K860,"")</f>
        <v/>
      </c>
      <c r="AA860" s="16">
        <f>IF($H$3="Grams",Q860,IF($H$3="% Calories",R860,""))</f>
        <v>0</v>
      </c>
      <c r="AB860" s="16" t="str">
        <f>IF($I$3="Milligrams",T860,"")</f>
        <v/>
      </c>
      <c r="AC860" s="16">
        <f>IF($E$3="Grams",U860, IF($E$3="% Calories", V860, IF($E$3="% Weight",W860, "")))</f>
        <v>0</v>
      </c>
      <c r="AD860" s="29">
        <v>1</v>
      </c>
    </row>
    <row r="861" spans="1:30">
      <c r="A861" s="21" t="str">
        <f>IF(AND((AC861&lt;=$E$4),(AB861&lt;=$I$4),(AA861&lt;=$H$4),(Z861&lt;=$G$4),(Y861&lt;=$F$4),(X861&lt;=$D$4)),"Compliant","Non-Compliant")</f>
        <v>Compliant</v>
      </c>
      <c r="B861" s="41"/>
      <c r="C861" s="41"/>
      <c r="D861" s="42"/>
      <c r="E861" s="43"/>
      <c r="F861" s="22"/>
      <c r="G861" s="43"/>
      <c r="H861" s="43"/>
      <c r="I861" s="43"/>
      <c r="J861" s="43"/>
      <c r="K861" s="43"/>
      <c r="L861" s="43"/>
      <c r="M861" s="43"/>
      <c r="N861" s="23">
        <f>F861*G861</f>
        <v>0</v>
      </c>
      <c r="O861" s="23">
        <f>F861*H861</f>
        <v>0</v>
      </c>
      <c r="P861" s="24" t="e">
        <f>(I861*F861)/N861</f>
        <v>#DIV/0!</v>
      </c>
      <c r="Q861" s="25">
        <f>F861*J861</f>
        <v>0</v>
      </c>
      <c r="R861" s="26" t="e">
        <f>(Q861*9)/N861</f>
        <v>#DIV/0!</v>
      </c>
      <c r="S861" s="25">
        <f>F861*K861</f>
        <v>0</v>
      </c>
      <c r="T861" s="23">
        <f>L861*F861</f>
        <v>0</v>
      </c>
      <c r="U861" s="23">
        <f>M861*F861</f>
        <v>0</v>
      </c>
      <c r="V861" s="27" t="e">
        <f>(U861*4)/N861</f>
        <v>#DIV/0!</v>
      </c>
      <c r="W861" s="24" t="e">
        <f>U861/E861</f>
        <v>#DIV/0!</v>
      </c>
      <c r="X861" s="16">
        <f>IF($D$3="Calories",N861,"")</f>
        <v>0</v>
      </c>
      <c r="Y861" s="16">
        <f>IF($F$3="Grams",O861,IF($F$3="% Calories",P861,""))</f>
        <v>0</v>
      </c>
      <c r="Z861" s="16" t="str">
        <f>IF($G$3="Grams",K861,"")</f>
        <v/>
      </c>
      <c r="AA861" s="16">
        <f>IF($H$3="Grams",Q861,IF($H$3="% Calories",R861,""))</f>
        <v>0</v>
      </c>
      <c r="AB861" s="16" t="str">
        <f>IF($I$3="Milligrams",T861,"")</f>
        <v/>
      </c>
      <c r="AC861" s="16">
        <f>IF($E$3="Grams",U861, IF($E$3="% Calories", V861, IF($E$3="% Weight",W861, "")))</f>
        <v>0</v>
      </c>
      <c r="AD861" s="29">
        <v>1</v>
      </c>
    </row>
    <row r="862" spans="1:30">
      <c r="A862" s="30" t="str">
        <f>IF(AND((AC862&lt;=$E$4),(AB862&lt;=$I$4),(AA862&lt;=$H$4),(Z862&lt;=$G$4),(Y862&lt;=$F$4),(X862&lt;=$D$4)),"Compliant","Non-Compliant")</f>
        <v>Compliant</v>
      </c>
      <c r="B862" s="38"/>
      <c r="C862" s="38"/>
      <c r="D862" s="39"/>
      <c r="E862" s="40"/>
      <c r="F862" s="31"/>
      <c r="G862" s="40"/>
      <c r="H862" s="40"/>
      <c r="I862" s="40"/>
      <c r="J862" s="40"/>
      <c r="K862" s="40"/>
      <c r="L862" s="40"/>
      <c r="M862" s="40"/>
      <c r="N862" s="32">
        <f>F862*G862</f>
        <v>0</v>
      </c>
      <c r="O862" s="32">
        <f>F862*H862</f>
        <v>0</v>
      </c>
      <c r="P862" s="33" t="e">
        <f>(I862*F862)/N862</f>
        <v>#DIV/0!</v>
      </c>
      <c r="Q862" s="34">
        <f>F862*J862</f>
        <v>0</v>
      </c>
      <c r="R862" s="35" t="e">
        <f>(Q862*9)/N862</f>
        <v>#DIV/0!</v>
      </c>
      <c r="S862" s="34">
        <f>F862*K862</f>
        <v>0</v>
      </c>
      <c r="T862" s="32">
        <f>L862*F862</f>
        <v>0</v>
      </c>
      <c r="U862" s="32">
        <f>M862*F862</f>
        <v>0</v>
      </c>
      <c r="V862" s="36" t="e">
        <f>(U862*4)/N862</f>
        <v>#DIV/0!</v>
      </c>
      <c r="W862" s="33" t="e">
        <f>U862/E862</f>
        <v>#DIV/0!</v>
      </c>
      <c r="X862" s="16">
        <f>IF($D$3="Calories",N862,"")</f>
        <v>0</v>
      </c>
      <c r="Y862" s="16">
        <f>IF($F$3="Grams",O862,IF($F$3="% Calories",P862,""))</f>
        <v>0</v>
      </c>
      <c r="Z862" s="16" t="str">
        <f>IF($G$3="Grams",K862,"")</f>
        <v/>
      </c>
      <c r="AA862" s="16">
        <f>IF($H$3="Grams",Q862,IF($H$3="% Calories",R862,""))</f>
        <v>0</v>
      </c>
      <c r="AB862" s="16" t="str">
        <f>IF($I$3="Milligrams",T862,"")</f>
        <v/>
      </c>
      <c r="AC862" s="16">
        <f>IF($E$3="Grams",U862, IF($E$3="% Calories", V862, IF($E$3="% Weight",W862, "")))</f>
        <v>0</v>
      </c>
      <c r="AD862" s="29">
        <v>1</v>
      </c>
    </row>
    <row r="863" spans="1:30">
      <c r="A863" s="21" t="str">
        <f>IF(AND((AC863&lt;=$E$4),(AB863&lt;=$I$4),(AA863&lt;=$H$4),(Z863&lt;=$G$4),(Y863&lt;=$F$4),(X863&lt;=$D$4)),"Compliant","Non-Compliant")</f>
        <v>Compliant</v>
      </c>
      <c r="B863" s="41"/>
      <c r="C863" s="41"/>
      <c r="D863" s="42"/>
      <c r="E863" s="43"/>
      <c r="F863" s="22"/>
      <c r="G863" s="43"/>
      <c r="H863" s="43"/>
      <c r="I863" s="43"/>
      <c r="J863" s="43"/>
      <c r="K863" s="43"/>
      <c r="L863" s="43"/>
      <c r="M863" s="43"/>
      <c r="N863" s="23">
        <f>F863*G863</f>
        <v>0</v>
      </c>
      <c r="O863" s="23">
        <f>F863*H863</f>
        <v>0</v>
      </c>
      <c r="P863" s="24" t="e">
        <f>(I863*F863)/N863</f>
        <v>#DIV/0!</v>
      </c>
      <c r="Q863" s="25">
        <f>F863*J863</f>
        <v>0</v>
      </c>
      <c r="R863" s="26" t="e">
        <f>(Q863*9)/N863</f>
        <v>#DIV/0!</v>
      </c>
      <c r="S863" s="25">
        <f>F863*K863</f>
        <v>0</v>
      </c>
      <c r="T863" s="23">
        <f>L863*F863</f>
        <v>0</v>
      </c>
      <c r="U863" s="23">
        <f>M863*F863</f>
        <v>0</v>
      </c>
      <c r="V863" s="27" t="e">
        <f>(U863*4)/N863</f>
        <v>#DIV/0!</v>
      </c>
      <c r="W863" s="24" t="e">
        <f>U863/E863</f>
        <v>#DIV/0!</v>
      </c>
      <c r="X863" s="16">
        <f>IF($D$3="Calories",N863,"")</f>
        <v>0</v>
      </c>
      <c r="Y863" s="16">
        <f>IF($F$3="Grams",O863,IF($F$3="% Calories",P863,""))</f>
        <v>0</v>
      </c>
      <c r="Z863" s="16" t="str">
        <f>IF($G$3="Grams",K863,"")</f>
        <v/>
      </c>
      <c r="AA863" s="16">
        <f>IF($H$3="Grams",Q863,IF($H$3="% Calories",R863,""))</f>
        <v>0</v>
      </c>
      <c r="AB863" s="16" t="str">
        <f>IF($I$3="Milligrams",T863,"")</f>
        <v/>
      </c>
      <c r="AC863" s="16">
        <f>IF($E$3="Grams",U863, IF($E$3="% Calories", V863, IF($E$3="% Weight",W863, "")))</f>
        <v>0</v>
      </c>
      <c r="AD863" s="29">
        <v>1</v>
      </c>
    </row>
    <row r="864" spans="1:30">
      <c r="A864" s="30" t="str">
        <f>IF(AND((AC864&lt;=$E$4),(AB864&lt;=$I$4),(AA864&lt;=$H$4),(Z864&lt;=$G$4),(Y864&lt;=$F$4),(X864&lt;=$D$4)),"Compliant","Non-Compliant")</f>
        <v>Compliant</v>
      </c>
      <c r="B864" s="38"/>
      <c r="C864" s="38"/>
      <c r="D864" s="39"/>
      <c r="E864" s="40"/>
      <c r="F864" s="31"/>
      <c r="G864" s="40"/>
      <c r="H864" s="40"/>
      <c r="I864" s="40"/>
      <c r="J864" s="40"/>
      <c r="K864" s="40"/>
      <c r="L864" s="40"/>
      <c r="M864" s="40"/>
      <c r="N864" s="32">
        <f>F864*G864</f>
        <v>0</v>
      </c>
      <c r="O864" s="32">
        <f>F864*H864</f>
        <v>0</v>
      </c>
      <c r="P864" s="33" t="e">
        <f>(I864*F864)/N864</f>
        <v>#DIV/0!</v>
      </c>
      <c r="Q864" s="34">
        <f>F864*J864</f>
        <v>0</v>
      </c>
      <c r="R864" s="35" t="e">
        <f>(Q864*9)/N864</f>
        <v>#DIV/0!</v>
      </c>
      <c r="S864" s="34">
        <f>F864*K864</f>
        <v>0</v>
      </c>
      <c r="T864" s="32">
        <f>L864*F864</f>
        <v>0</v>
      </c>
      <c r="U864" s="32">
        <f>M864*F864</f>
        <v>0</v>
      </c>
      <c r="V864" s="36" t="e">
        <f>(U864*4)/N864</f>
        <v>#DIV/0!</v>
      </c>
      <c r="W864" s="33" t="e">
        <f>U864/E864</f>
        <v>#DIV/0!</v>
      </c>
      <c r="X864" s="16">
        <f>IF($D$3="Calories",N864,"")</f>
        <v>0</v>
      </c>
      <c r="Y864" s="16">
        <f>IF($F$3="Grams",O864,IF($F$3="% Calories",P864,""))</f>
        <v>0</v>
      </c>
      <c r="Z864" s="16" t="str">
        <f>IF($G$3="Grams",K864,"")</f>
        <v/>
      </c>
      <c r="AA864" s="16">
        <f>IF($H$3="Grams",Q864,IF($H$3="% Calories",R864,""))</f>
        <v>0</v>
      </c>
      <c r="AB864" s="16" t="str">
        <f>IF($I$3="Milligrams",T864,"")</f>
        <v/>
      </c>
      <c r="AC864" s="16">
        <f>IF($E$3="Grams",U864, IF($E$3="% Calories", V864, IF($E$3="% Weight",W864, "")))</f>
        <v>0</v>
      </c>
      <c r="AD864" s="29">
        <v>1</v>
      </c>
    </row>
    <row r="865" spans="1:30">
      <c r="A865" s="21" t="str">
        <f>IF(AND((AC865&lt;=$E$4),(AB865&lt;=$I$4),(AA865&lt;=$H$4),(Z865&lt;=$G$4),(Y865&lt;=$F$4),(X865&lt;=$D$4)),"Compliant","Non-Compliant")</f>
        <v>Compliant</v>
      </c>
      <c r="B865" s="41"/>
      <c r="C865" s="41"/>
      <c r="D865" s="42"/>
      <c r="E865" s="43"/>
      <c r="F865" s="22"/>
      <c r="G865" s="43"/>
      <c r="H865" s="43"/>
      <c r="I865" s="43"/>
      <c r="J865" s="43"/>
      <c r="K865" s="43"/>
      <c r="L865" s="43"/>
      <c r="M865" s="43"/>
      <c r="N865" s="23">
        <f>F865*G865</f>
        <v>0</v>
      </c>
      <c r="O865" s="23">
        <f>F865*H865</f>
        <v>0</v>
      </c>
      <c r="P865" s="24" t="e">
        <f>(I865*F865)/N865</f>
        <v>#DIV/0!</v>
      </c>
      <c r="Q865" s="25">
        <f>F865*J865</f>
        <v>0</v>
      </c>
      <c r="R865" s="26" t="e">
        <f>(Q865*9)/N865</f>
        <v>#DIV/0!</v>
      </c>
      <c r="S865" s="25">
        <f>F865*K865</f>
        <v>0</v>
      </c>
      <c r="T865" s="23">
        <f>L865*F865</f>
        <v>0</v>
      </c>
      <c r="U865" s="23">
        <f>M865*F865</f>
        <v>0</v>
      </c>
      <c r="V865" s="27" t="e">
        <f>(U865*4)/N865</f>
        <v>#DIV/0!</v>
      </c>
      <c r="W865" s="24" t="e">
        <f>U865/E865</f>
        <v>#DIV/0!</v>
      </c>
      <c r="X865" s="16">
        <f>IF($D$3="Calories",N865,"")</f>
        <v>0</v>
      </c>
      <c r="Y865" s="16">
        <f>IF($F$3="Grams",O865,IF($F$3="% Calories",P865,""))</f>
        <v>0</v>
      </c>
      <c r="Z865" s="16" t="str">
        <f>IF($G$3="Grams",K865,"")</f>
        <v/>
      </c>
      <c r="AA865" s="16">
        <f>IF($H$3="Grams",Q865,IF($H$3="% Calories",R865,""))</f>
        <v>0</v>
      </c>
      <c r="AB865" s="16" t="str">
        <f>IF($I$3="Milligrams",T865,"")</f>
        <v/>
      </c>
      <c r="AC865" s="16">
        <f>IF($E$3="Grams",U865, IF($E$3="% Calories", V865, IF($E$3="% Weight",W865, "")))</f>
        <v>0</v>
      </c>
      <c r="AD865" s="29">
        <v>1</v>
      </c>
    </row>
    <row r="866" spans="1:30">
      <c r="A866" s="30" t="str">
        <f>IF(AND((AC866&lt;=$E$4),(AB866&lt;=$I$4),(AA866&lt;=$H$4),(Z866&lt;=$G$4),(Y866&lt;=$F$4),(X866&lt;=$D$4)),"Compliant","Non-Compliant")</f>
        <v>Compliant</v>
      </c>
      <c r="B866" s="38"/>
      <c r="C866" s="38"/>
      <c r="D866" s="39"/>
      <c r="E866" s="40"/>
      <c r="F866" s="31"/>
      <c r="G866" s="40"/>
      <c r="H866" s="40"/>
      <c r="I866" s="40"/>
      <c r="J866" s="40"/>
      <c r="K866" s="40"/>
      <c r="L866" s="40"/>
      <c r="M866" s="40"/>
      <c r="N866" s="32">
        <f>F866*G866</f>
        <v>0</v>
      </c>
      <c r="O866" s="32">
        <f>F866*H866</f>
        <v>0</v>
      </c>
      <c r="P866" s="33" t="e">
        <f>(I866*F866)/N866</f>
        <v>#DIV/0!</v>
      </c>
      <c r="Q866" s="34">
        <f>F866*J866</f>
        <v>0</v>
      </c>
      <c r="R866" s="35" t="e">
        <f>(Q866*9)/N866</f>
        <v>#DIV/0!</v>
      </c>
      <c r="S866" s="34">
        <f>F866*K866</f>
        <v>0</v>
      </c>
      <c r="T866" s="32">
        <f>L866*F866</f>
        <v>0</v>
      </c>
      <c r="U866" s="32">
        <f>M866*F866</f>
        <v>0</v>
      </c>
      <c r="V866" s="36" t="e">
        <f>(U866*4)/N866</f>
        <v>#DIV/0!</v>
      </c>
      <c r="W866" s="33" t="e">
        <f>U866/E866</f>
        <v>#DIV/0!</v>
      </c>
      <c r="X866" s="16">
        <f>IF($D$3="Calories",N866,"")</f>
        <v>0</v>
      </c>
      <c r="Y866" s="16">
        <f>IF($F$3="Grams",O866,IF($F$3="% Calories",P866,""))</f>
        <v>0</v>
      </c>
      <c r="Z866" s="16" t="str">
        <f>IF($G$3="Grams",K866,"")</f>
        <v/>
      </c>
      <c r="AA866" s="16">
        <f>IF($H$3="Grams",Q866,IF($H$3="% Calories",R866,""))</f>
        <v>0</v>
      </c>
      <c r="AB866" s="16" t="str">
        <f>IF($I$3="Milligrams",T866,"")</f>
        <v/>
      </c>
      <c r="AC866" s="16">
        <f>IF($E$3="Grams",U866, IF($E$3="% Calories", V866, IF($E$3="% Weight",W866, "")))</f>
        <v>0</v>
      </c>
      <c r="AD866" s="29">
        <v>1</v>
      </c>
    </row>
    <row r="867" spans="1:30">
      <c r="A867" s="21" t="str">
        <f>IF(AND((AC867&lt;=$E$4),(AB867&lt;=$I$4),(AA867&lt;=$H$4),(Z867&lt;=$G$4),(Y867&lt;=$F$4),(X867&lt;=$D$4)),"Compliant","Non-Compliant")</f>
        <v>Compliant</v>
      </c>
      <c r="B867" s="41"/>
      <c r="C867" s="41"/>
      <c r="D867" s="42"/>
      <c r="E867" s="43"/>
      <c r="F867" s="22"/>
      <c r="G867" s="43"/>
      <c r="H867" s="43"/>
      <c r="I867" s="43"/>
      <c r="J867" s="43"/>
      <c r="K867" s="43"/>
      <c r="L867" s="43"/>
      <c r="M867" s="43"/>
      <c r="N867" s="23">
        <f>F867*G867</f>
        <v>0</v>
      </c>
      <c r="O867" s="23">
        <f>F867*H867</f>
        <v>0</v>
      </c>
      <c r="P867" s="24" t="e">
        <f>(I867*F867)/N867</f>
        <v>#DIV/0!</v>
      </c>
      <c r="Q867" s="25">
        <f>F867*J867</f>
        <v>0</v>
      </c>
      <c r="R867" s="26" t="e">
        <f>(Q867*9)/N867</f>
        <v>#DIV/0!</v>
      </c>
      <c r="S867" s="25">
        <f>F867*K867</f>
        <v>0</v>
      </c>
      <c r="T867" s="23">
        <f>L867*F867</f>
        <v>0</v>
      </c>
      <c r="U867" s="23">
        <f>M867*F867</f>
        <v>0</v>
      </c>
      <c r="V867" s="27" t="e">
        <f>(U867*4)/N867</f>
        <v>#DIV/0!</v>
      </c>
      <c r="W867" s="24" t="e">
        <f>U867/E867</f>
        <v>#DIV/0!</v>
      </c>
      <c r="X867" s="16">
        <f>IF($D$3="Calories",N867,"")</f>
        <v>0</v>
      </c>
      <c r="Y867" s="16">
        <f>IF($F$3="Grams",O867,IF($F$3="% Calories",P867,""))</f>
        <v>0</v>
      </c>
      <c r="Z867" s="16" t="str">
        <f>IF($G$3="Grams",K867,"")</f>
        <v/>
      </c>
      <c r="AA867" s="16">
        <f>IF($H$3="Grams",Q867,IF($H$3="% Calories",R867,""))</f>
        <v>0</v>
      </c>
      <c r="AB867" s="16" t="str">
        <f>IF($I$3="Milligrams",T867,"")</f>
        <v/>
      </c>
      <c r="AC867" s="16">
        <f>IF($E$3="Grams",U867, IF($E$3="% Calories", V867, IF($E$3="% Weight",W867, "")))</f>
        <v>0</v>
      </c>
      <c r="AD867" s="29">
        <v>1</v>
      </c>
    </row>
    <row r="868" spans="1:30">
      <c r="A868" s="30" t="str">
        <f>IF(AND((AC868&lt;=$E$4),(AB868&lt;=$I$4),(AA868&lt;=$H$4),(Z868&lt;=$G$4),(Y868&lt;=$F$4),(X868&lt;=$D$4)),"Compliant","Non-Compliant")</f>
        <v>Compliant</v>
      </c>
      <c r="B868" s="38"/>
      <c r="C868" s="38"/>
      <c r="D868" s="39"/>
      <c r="E868" s="40"/>
      <c r="F868" s="31"/>
      <c r="G868" s="40"/>
      <c r="H868" s="40"/>
      <c r="I868" s="40"/>
      <c r="J868" s="40"/>
      <c r="K868" s="40"/>
      <c r="L868" s="40"/>
      <c r="M868" s="40"/>
      <c r="N868" s="32">
        <f>F868*G868</f>
        <v>0</v>
      </c>
      <c r="O868" s="32">
        <f>F868*H868</f>
        <v>0</v>
      </c>
      <c r="P868" s="33" t="e">
        <f>(I868*F868)/N868</f>
        <v>#DIV/0!</v>
      </c>
      <c r="Q868" s="34">
        <f>F868*J868</f>
        <v>0</v>
      </c>
      <c r="R868" s="35" t="e">
        <f>(Q868*9)/N868</f>
        <v>#DIV/0!</v>
      </c>
      <c r="S868" s="34">
        <f>F868*K868</f>
        <v>0</v>
      </c>
      <c r="T868" s="32">
        <f>L868*F868</f>
        <v>0</v>
      </c>
      <c r="U868" s="32">
        <f>M868*F868</f>
        <v>0</v>
      </c>
      <c r="V868" s="36" t="e">
        <f>(U868*4)/N868</f>
        <v>#DIV/0!</v>
      </c>
      <c r="W868" s="33" t="e">
        <f>U868/E868</f>
        <v>#DIV/0!</v>
      </c>
      <c r="X868" s="16">
        <f>IF($D$3="Calories",N868,"")</f>
        <v>0</v>
      </c>
      <c r="Y868" s="16">
        <f>IF($F$3="Grams",O868,IF($F$3="% Calories",P868,""))</f>
        <v>0</v>
      </c>
      <c r="Z868" s="16" t="str">
        <f>IF($G$3="Grams",K868,"")</f>
        <v/>
      </c>
      <c r="AA868" s="16">
        <f>IF($H$3="Grams",Q868,IF($H$3="% Calories",R868,""))</f>
        <v>0</v>
      </c>
      <c r="AB868" s="16" t="str">
        <f>IF($I$3="Milligrams",T868,"")</f>
        <v/>
      </c>
      <c r="AC868" s="16">
        <f>IF($E$3="Grams",U868, IF($E$3="% Calories", V868, IF($E$3="% Weight",W868, "")))</f>
        <v>0</v>
      </c>
      <c r="AD868" s="29">
        <v>1</v>
      </c>
    </row>
    <row r="869" spans="1:30">
      <c r="A869" s="21" t="str">
        <f>IF(AND((AC869&lt;=$E$4),(AB869&lt;=$I$4),(AA869&lt;=$H$4),(Z869&lt;=$G$4),(Y869&lt;=$F$4),(X869&lt;=$D$4)),"Compliant","Non-Compliant")</f>
        <v>Compliant</v>
      </c>
      <c r="B869" s="41"/>
      <c r="C869" s="41"/>
      <c r="D869" s="42"/>
      <c r="E869" s="43"/>
      <c r="F869" s="22"/>
      <c r="G869" s="43"/>
      <c r="H869" s="43"/>
      <c r="I869" s="43"/>
      <c r="J869" s="43"/>
      <c r="K869" s="43"/>
      <c r="L869" s="43"/>
      <c r="M869" s="43"/>
      <c r="N869" s="23">
        <f>F869*G869</f>
        <v>0</v>
      </c>
      <c r="O869" s="23">
        <f>F869*H869</f>
        <v>0</v>
      </c>
      <c r="P869" s="24" t="e">
        <f>(I869*F869)/N869</f>
        <v>#DIV/0!</v>
      </c>
      <c r="Q869" s="25">
        <f>F869*J869</f>
        <v>0</v>
      </c>
      <c r="R869" s="26" t="e">
        <f>(Q869*9)/N869</f>
        <v>#DIV/0!</v>
      </c>
      <c r="S869" s="25">
        <f>F869*K869</f>
        <v>0</v>
      </c>
      <c r="T869" s="23">
        <f>L869*F869</f>
        <v>0</v>
      </c>
      <c r="U869" s="23">
        <f>M869*F869</f>
        <v>0</v>
      </c>
      <c r="V869" s="27" t="e">
        <f>(U869*4)/N869</f>
        <v>#DIV/0!</v>
      </c>
      <c r="W869" s="24" t="e">
        <f>U869/E869</f>
        <v>#DIV/0!</v>
      </c>
      <c r="X869" s="16">
        <f>IF($D$3="Calories",N869,"")</f>
        <v>0</v>
      </c>
      <c r="Y869" s="16">
        <f>IF($F$3="Grams",O869,IF($F$3="% Calories",P869,""))</f>
        <v>0</v>
      </c>
      <c r="Z869" s="16" t="str">
        <f>IF($G$3="Grams",K869,"")</f>
        <v/>
      </c>
      <c r="AA869" s="16">
        <f>IF($H$3="Grams",Q869,IF($H$3="% Calories",R869,""))</f>
        <v>0</v>
      </c>
      <c r="AB869" s="16" t="str">
        <f>IF($I$3="Milligrams",T869,"")</f>
        <v/>
      </c>
      <c r="AC869" s="16">
        <f>IF($E$3="Grams",U869, IF($E$3="% Calories", V869, IF($E$3="% Weight",W869, "")))</f>
        <v>0</v>
      </c>
      <c r="AD869" s="29">
        <v>1</v>
      </c>
    </row>
    <row r="870" spans="1:30">
      <c r="A870" s="30" t="str">
        <f>IF(AND((AC870&lt;=$E$4),(AB870&lt;=$I$4),(AA870&lt;=$H$4),(Z870&lt;=$G$4),(Y870&lt;=$F$4),(X870&lt;=$D$4)),"Compliant","Non-Compliant")</f>
        <v>Compliant</v>
      </c>
      <c r="B870" s="38"/>
      <c r="C870" s="38"/>
      <c r="D870" s="39"/>
      <c r="E870" s="40"/>
      <c r="F870" s="31"/>
      <c r="G870" s="40"/>
      <c r="H870" s="40"/>
      <c r="I870" s="40"/>
      <c r="J870" s="40"/>
      <c r="K870" s="40"/>
      <c r="L870" s="40"/>
      <c r="M870" s="40"/>
      <c r="N870" s="32">
        <f>F870*G870</f>
        <v>0</v>
      </c>
      <c r="O870" s="32">
        <f>F870*H870</f>
        <v>0</v>
      </c>
      <c r="P870" s="33" t="e">
        <f>(I870*F870)/N870</f>
        <v>#DIV/0!</v>
      </c>
      <c r="Q870" s="34">
        <f>F870*J870</f>
        <v>0</v>
      </c>
      <c r="R870" s="35" t="e">
        <f>(Q870*9)/N870</f>
        <v>#DIV/0!</v>
      </c>
      <c r="S870" s="34">
        <f>F870*K870</f>
        <v>0</v>
      </c>
      <c r="T870" s="32">
        <f>L870*F870</f>
        <v>0</v>
      </c>
      <c r="U870" s="32">
        <f>M870*F870</f>
        <v>0</v>
      </c>
      <c r="V870" s="36" t="e">
        <f>(U870*4)/N870</f>
        <v>#DIV/0!</v>
      </c>
      <c r="W870" s="33" t="e">
        <f>U870/E870</f>
        <v>#DIV/0!</v>
      </c>
      <c r="X870" s="16">
        <f>IF($D$3="Calories",N870,"")</f>
        <v>0</v>
      </c>
      <c r="Y870" s="16">
        <f>IF($F$3="Grams",O870,IF($F$3="% Calories",P870,""))</f>
        <v>0</v>
      </c>
      <c r="Z870" s="16" t="str">
        <f>IF($G$3="Grams",K870,"")</f>
        <v/>
      </c>
      <c r="AA870" s="16">
        <f>IF($H$3="Grams",Q870,IF($H$3="% Calories",R870,""))</f>
        <v>0</v>
      </c>
      <c r="AB870" s="16" t="str">
        <f>IF($I$3="Milligrams",T870,"")</f>
        <v/>
      </c>
      <c r="AC870" s="16">
        <f>IF($E$3="Grams",U870, IF($E$3="% Calories", V870, IF($E$3="% Weight",W870, "")))</f>
        <v>0</v>
      </c>
      <c r="AD870" s="29">
        <v>1</v>
      </c>
    </row>
    <row r="871" spans="1:30">
      <c r="A871" s="21" t="str">
        <f>IF(AND((AC871&lt;=$E$4),(AB871&lt;=$I$4),(AA871&lt;=$H$4),(Z871&lt;=$G$4),(Y871&lt;=$F$4),(X871&lt;=$D$4)),"Compliant","Non-Compliant")</f>
        <v>Compliant</v>
      </c>
      <c r="B871" s="41"/>
      <c r="C871" s="41"/>
      <c r="D871" s="42"/>
      <c r="E871" s="43"/>
      <c r="F871" s="22"/>
      <c r="G871" s="43"/>
      <c r="H871" s="43"/>
      <c r="I871" s="43"/>
      <c r="J871" s="43"/>
      <c r="K871" s="43"/>
      <c r="L871" s="43"/>
      <c r="M871" s="43"/>
      <c r="N871" s="23">
        <f>F871*G871</f>
        <v>0</v>
      </c>
      <c r="O871" s="23">
        <f>F871*H871</f>
        <v>0</v>
      </c>
      <c r="P871" s="24" t="e">
        <f>(I871*F871)/N871</f>
        <v>#DIV/0!</v>
      </c>
      <c r="Q871" s="25">
        <f>F871*J871</f>
        <v>0</v>
      </c>
      <c r="R871" s="26" t="e">
        <f>(Q871*9)/N871</f>
        <v>#DIV/0!</v>
      </c>
      <c r="S871" s="25">
        <f>F871*K871</f>
        <v>0</v>
      </c>
      <c r="T871" s="23">
        <f>L871*F871</f>
        <v>0</v>
      </c>
      <c r="U871" s="23">
        <f>M871*F871</f>
        <v>0</v>
      </c>
      <c r="V871" s="27" t="e">
        <f>(U871*4)/N871</f>
        <v>#DIV/0!</v>
      </c>
      <c r="W871" s="24" t="e">
        <f>U871/E871</f>
        <v>#DIV/0!</v>
      </c>
      <c r="X871" s="16">
        <f>IF($D$3="Calories",N871,"")</f>
        <v>0</v>
      </c>
      <c r="Y871" s="16">
        <f>IF($F$3="Grams",O871,IF($F$3="% Calories",P871,""))</f>
        <v>0</v>
      </c>
      <c r="Z871" s="16" t="str">
        <f>IF($G$3="Grams",K871,"")</f>
        <v/>
      </c>
      <c r="AA871" s="16">
        <f>IF($H$3="Grams",Q871,IF($H$3="% Calories",R871,""))</f>
        <v>0</v>
      </c>
      <c r="AB871" s="16" t="str">
        <f>IF($I$3="Milligrams",T871,"")</f>
        <v/>
      </c>
      <c r="AC871" s="16">
        <f>IF($E$3="Grams",U871, IF($E$3="% Calories", V871, IF($E$3="% Weight",W871, "")))</f>
        <v>0</v>
      </c>
      <c r="AD871" s="29">
        <v>1</v>
      </c>
    </row>
    <row r="872" spans="1:30">
      <c r="A872" s="30" t="str">
        <f>IF(AND((AC872&lt;=$E$4),(AB872&lt;=$I$4),(AA872&lt;=$H$4),(Z872&lt;=$G$4),(Y872&lt;=$F$4),(X872&lt;=$D$4)),"Compliant","Non-Compliant")</f>
        <v>Compliant</v>
      </c>
      <c r="B872" s="38"/>
      <c r="C872" s="38"/>
      <c r="D872" s="39"/>
      <c r="E872" s="40"/>
      <c r="F872" s="31"/>
      <c r="G872" s="40"/>
      <c r="H872" s="40"/>
      <c r="I872" s="40"/>
      <c r="J872" s="40"/>
      <c r="K872" s="40"/>
      <c r="L872" s="40"/>
      <c r="M872" s="40"/>
      <c r="N872" s="32">
        <f>F872*G872</f>
        <v>0</v>
      </c>
      <c r="O872" s="32">
        <f>F872*H872</f>
        <v>0</v>
      </c>
      <c r="P872" s="33" t="e">
        <f>(I872*F872)/N872</f>
        <v>#DIV/0!</v>
      </c>
      <c r="Q872" s="34">
        <f>F872*J872</f>
        <v>0</v>
      </c>
      <c r="R872" s="35" t="e">
        <f>(Q872*9)/N872</f>
        <v>#DIV/0!</v>
      </c>
      <c r="S872" s="34">
        <f>F872*K872</f>
        <v>0</v>
      </c>
      <c r="T872" s="32">
        <f>L872*F872</f>
        <v>0</v>
      </c>
      <c r="U872" s="32">
        <f>M872*F872</f>
        <v>0</v>
      </c>
      <c r="V872" s="36" t="e">
        <f>(U872*4)/N872</f>
        <v>#DIV/0!</v>
      </c>
      <c r="W872" s="33" t="e">
        <f>U872/E872</f>
        <v>#DIV/0!</v>
      </c>
      <c r="X872" s="16">
        <f>IF($D$3="Calories",N872,"")</f>
        <v>0</v>
      </c>
      <c r="Y872" s="16">
        <f>IF($F$3="Grams",O872,IF($F$3="% Calories",P872,""))</f>
        <v>0</v>
      </c>
      <c r="Z872" s="16" t="str">
        <f>IF($G$3="Grams",K872,"")</f>
        <v/>
      </c>
      <c r="AA872" s="16">
        <f>IF($H$3="Grams",Q872,IF($H$3="% Calories",R872,""))</f>
        <v>0</v>
      </c>
      <c r="AB872" s="16" t="str">
        <f>IF($I$3="Milligrams",T872,"")</f>
        <v/>
      </c>
      <c r="AC872" s="16">
        <f>IF($E$3="Grams",U872, IF($E$3="% Calories", V872, IF($E$3="% Weight",W872, "")))</f>
        <v>0</v>
      </c>
      <c r="AD872" s="29">
        <v>1</v>
      </c>
    </row>
    <row r="873" spans="1:30">
      <c r="A873" s="21" t="str">
        <f>IF(AND((AC873&lt;=$E$4),(AB873&lt;=$I$4),(AA873&lt;=$H$4),(Z873&lt;=$G$4),(Y873&lt;=$F$4),(X873&lt;=$D$4)),"Compliant","Non-Compliant")</f>
        <v>Compliant</v>
      </c>
      <c r="B873" s="41"/>
      <c r="C873" s="41"/>
      <c r="D873" s="42"/>
      <c r="E873" s="43"/>
      <c r="F873" s="22"/>
      <c r="G873" s="43"/>
      <c r="H873" s="43"/>
      <c r="I873" s="43"/>
      <c r="J873" s="43"/>
      <c r="K873" s="43"/>
      <c r="L873" s="43"/>
      <c r="M873" s="43"/>
      <c r="N873" s="23">
        <f>F873*G873</f>
        <v>0</v>
      </c>
      <c r="O873" s="23">
        <f>F873*H873</f>
        <v>0</v>
      </c>
      <c r="P873" s="24" t="e">
        <f>(I873*F873)/N873</f>
        <v>#DIV/0!</v>
      </c>
      <c r="Q873" s="25">
        <f>F873*J873</f>
        <v>0</v>
      </c>
      <c r="R873" s="26" t="e">
        <f>(Q873*9)/N873</f>
        <v>#DIV/0!</v>
      </c>
      <c r="S873" s="25">
        <f>F873*K873</f>
        <v>0</v>
      </c>
      <c r="T873" s="23">
        <f>L873*F873</f>
        <v>0</v>
      </c>
      <c r="U873" s="23">
        <f>M873*F873</f>
        <v>0</v>
      </c>
      <c r="V873" s="27" t="e">
        <f>(U873*4)/N873</f>
        <v>#DIV/0!</v>
      </c>
      <c r="W873" s="24" t="e">
        <f>U873/E873</f>
        <v>#DIV/0!</v>
      </c>
      <c r="X873" s="16">
        <f>IF($D$3="Calories",N873,"")</f>
        <v>0</v>
      </c>
      <c r="Y873" s="16">
        <f>IF($F$3="Grams",O873,IF($F$3="% Calories",P873,""))</f>
        <v>0</v>
      </c>
      <c r="Z873" s="16" t="str">
        <f>IF($G$3="Grams",K873,"")</f>
        <v/>
      </c>
      <c r="AA873" s="16">
        <f>IF($H$3="Grams",Q873,IF($H$3="% Calories",R873,""))</f>
        <v>0</v>
      </c>
      <c r="AB873" s="16" t="str">
        <f>IF($I$3="Milligrams",T873,"")</f>
        <v/>
      </c>
      <c r="AC873" s="16">
        <f>IF($E$3="Grams",U873, IF($E$3="% Calories", V873, IF($E$3="% Weight",W873, "")))</f>
        <v>0</v>
      </c>
      <c r="AD873" s="29">
        <v>1</v>
      </c>
    </row>
    <row r="874" spans="1:30">
      <c r="A874" s="30" t="str">
        <f>IF(AND((AC874&lt;=$E$4),(AB874&lt;=$I$4),(AA874&lt;=$H$4),(Z874&lt;=$G$4),(Y874&lt;=$F$4),(X874&lt;=$D$4)),"Compliant","Non-Compliant")</f>
        <v>Compliant</v>
      </c>
      <c r="B874" s="38"/>
      <c r="C874" s="38"/>
      <c r="D874" s="39"/>
      <c r="E874" s="40"/>
      <c r="F874" s="31"/>
      <c r="G874" s="40"/>
      <c r="H874" s="40"/>
      <c r="I874" s="40"/>
      <c r="J874" s="40"/>
      <c r="K874" s="40"/>
      <c r="L874" s="40"/>
      <c r="M874" s="40"/>
      <c r="N874" s="32">
        <f>F874*G874</f>
        <v>0</v>
      </c>
      <c r="O874" s="32">
        <f>F874*H874</f>
        <v>0</v>
      </c>
      <c r="P874" s="33" t="e">
        <f>(I874*F874)/N874</f>
        <v>#DIV/0!</v>
      </c>
      <c r="Q874" s="34">
        <f>F874*J874</f>
        <v>0</v>
      </c>
      <c r="R874" s="35" t="e">
        <f>(Q874*9)/N874</f>
        <v>#DIV/0!</v>
      </c>
      <c r="S874" s="34">
        <f>F874*K874</f>
        <v>0</v>
      </c>
      <c r="T874" s="32">
        <f>L874*F874</f>
        <v>0</v>
      </c>
      <c r="U874" s="32">
        <f>M874*F874</f>
        <v>0</v>
      </c>
      <c r="V874" s="36" t="e">
        <f>(U874*4)/N874</f>
        <v>#DIV/0!</v>
      </c>
      <c r="W874" s="33" t="e">
        <f>U874/E874</f>
        <v>#DIV/0!</v>
      </c>
      <c r="X874" s="16">
        <f>IF($D$3="Calories",N874,"")</f>
        <v>0</v>
      </c>
      <c r="Y874" s="16">
        <f>IF($F$3="Grams",O874,IF($F$3="% Calories",P874,""))</f>
        <v>0</v>
      </c>
      <c r="Z874" s="16" t="str">
        <f>IF($G$3="Grams",K874,"")</f>
        <v/>
      </c>
      <c r="AA874" s="16">
        <f>IF($H$3="Grams",Q874,IF($H$3="% Calories",R874,""))</f>
        <v>0</v>
      </c>
      <c r="AB874" s="16" t="str">
        <f>IF($I$3="Milligrams",T874,"")</f>
        <v/>
      </c>
      <c r="AC874" s="16">
        <f>IF($E$3="Grams",U874, IF($E$3="% Calories", V874, IF($E$3="% Weight",W874, "")))</f>
        <v>0</v>
      </c>
      <c r="AD874" s="29">
        <v>1</v>
      </c>
    </row>
    <row r="875" spans="1:30">
      <c r="A875" s="21" t="str">
        <f>IF(AND((AC875&lt;=$E$4),(AB875&lt;=$I$4),(AA875&lt;=$H$4),(Z875&lt;=$G$4),(Y875&lt;=$F$4),(X875&lt;=$D$4)),"Compliant","Non-Compliant")</f>
        <v>Compliant</v>
      </c>
      <c r="B875" s="41"/>
      <c r="C875" s="41"/>
      <c r="D875" s="42"/>
      <c r="E875" s="43"/>
      <c r="F875" s="22"/>
      <c r="G875" s="43"/>
      <c r="H875" s="43"/>
      <c r="I875" s="43"/>
      <c r="J875" s="43"/>
      <c r="K875" s="43"/>
      <c r="L875" s="43"/>
      <c r="M875" s="43"/>
      <c r="N875" s="23">
        <f>F875*G875</f>
        <v>0</v>
      </c>
      <c r="O875" s="23">
        <f>F875*H875</f>
        <v>0</v>
      </c>
      <c r="P875" s="24" t="e">
        <f>(I875*F875)/N875</f>
        <v>#DIV/0!</v>
      </c>
      <c r="Q875" s="25">
        <f>F875*J875</f>
        <v>0</v>
      </c>
      <c r="R875" s="26" t="e">
        <f>(Q875*9)/N875</f>
        <v>#DIV/0!</v>
      </c>
      <c r="S875" s="25">
        <f>F875*K875</f>
        <v>0</v>
      </c>
      <c r="T875" s="23">
        <f>L875*F875</f>
        <v>0</v>
      </c>
      <c r="U875" s="23">
        <f>M875*F875</f>
        <v>0</v>
      </c>
      <c r="V875" s="27" t="e">
        <f>(U875*4)/N875</f>
        <v>#DIV/0!</v>
      </c>
      <c r="W875" s="24" t="e">
        <f>U875/E875</f>
        <v>#DIV/0!</v>
      </c>
      <c r="X875" s="16">
        <f>IF($D$3="Calories",N875,"")</f>
        <v>0</v>
      </c>
      <c r="Y875" s="16">
        <f>IF($F$3="Grams",O875,IF($F$3="% Calories",P875,""))</f>
        <v>0</v>
      </c>
      <c r="Z875" s="16" t="str">
        <f>IF($G$3="Grams",K875,"")</f>
        <v/>
      </c>
      <c r="AA875" s="16">
        <f>IF($H$3="Grams",Q875,IF($H$3="% Calories",R875,""))</f>
        <v>0</v>
      </c>
      <c r="AB875" s="16" t="str">
        <f>IF($I$3="Milligrams",T875,"")</f>
        <v/>
      </c>
      <c r="AC875" s="16">
        <f>IF($E$3="Grams",U875, IF($E$3="% Calories", V875, IF($E$3="% Weight",W875, "")))</f>
        <v>0</v>
      </c>
      <c r="AD875" s="29">
        <v>1</v>
      </c>
    </row>
    <row r="876" spans="1:30">
      <c r="A876" s="30" t="str">
        <f>IF(AND((AC876&lt;=$E$4),(AB876&lt;=$I$4),(AA876&lt;=$H$4),(Z876&lt;=$G$4),(Y876&lt;=$F$4),(X876&lt;=$D$4)),"Compliant","Non-Compliant")</f>
        <v>Compliant</v>
      </c>
      <c r="B876" s="38"/>
      <c r="C876" s="38"/>
      <c r="D876" s="39"/>
      <c r="E876" s="40"/>
      <c r="F876" s="31"/>
      <c r="G876" s="40"/>
      <c r="H876" s="40"/>
      <c r="I876" s="40"/>
      <c r="J876" s="40"/>
      <c r="K876" s="40"/>
      <c r="L876" s="40"/>
      <c r="M876" s="40"/>
      <c r="N876" s="32">
        <f>F876*G876</f>
        <v>0</v>
      </c>
      <c r="O876" s="32">
        <f>F876*H876</f>
        <v>0</v>
      </c>
      <c r="P876" s="33" t="e">
        <f>(I876*F876)/N876</f>
        <v>#DIV/0!</v>
      </c>
      <c r="Q876" s="34">
        <f>F876*J876</f>
        <v>0</v>
      </c>
      <c r="R876" s="35" t="e">
        <f>(Q876*9)/N876</f>
        <v>#DIV/0!</v>
      </c>
      <c r="S876" s="34">
        <f>F876*K876</f>
        <v>0</v>
      </c>
      <c r="T876" s="32">
        <f>L876*F876</f>
        <v>0</v>
      </c>
      <c r="U876" s="32">
        <f>M876*F876</f>
        <v>0</v>
      </c>
      <c r="V876" s="36" t="e">
        <f>(U876*4)/N876</f>
        <v>#DIV/0!</v>
      </c>
      <c r="W876" s="33" t="e">
        <f>U876/E876</f>
        <v>#DIV/0!</v>
      </c>
      <c r="X876" s="16">
        <f>IF($D$3="Calories",N876,"")</f>
        <v>0</v>
      </c>
      <c r="Y876" s="16">
        <f>IF($F$3="Grams",O876,IF($F$3="% Calories",P876,""))</f>
        <v>0</v>
      </c>
      <c r="Z876" s="16" t="str">
        <f>IF($G$3="Grams",K876,"")</f>
        <v/>
      </c>
      <c r="AA876" s="16">
        <f>IF($H$3="Grams",Q876,IF($H$3="% Calories",R876,""))</f>
        <v>0</v>
      </c>
      <c r="AB876" s="16" t="str">
        <f>IF($I$3="Milligrams",T876,"")</f>
        <v/>
      </c>
      <c r="AC876" s="16">
        <f>IF($E$3="Grams",U876, IF($E$3="% Calories", V876, IF($E$3="% Weight",W876, "")))</f>
        <v>0</v>
      </c>
      <c r="AD876" s="29">
        <v>1</v>
      </c>
    </row>
    <row r="877" spans="1:30">
      <c r="A877" s="21" t="str">
        <f>IF(AND((AC877&lt;=$E$4),(AB877&lt;=$I$4),(AA877&lt;=$H$4),(Z877&lt;=$G$4),(Y877&lt;=$F$4),(X877&lt;=$D$4)),"Compliant","Non-Compliant")</f>
        <v>Compliant</v>
      </c>
      <c r="B877" s="41"/>
      <c r="C877" s="41"/>
      <c r="D877" s="42"/>
      <c r="E877" s="43"/>
      <c r="F877" s="22"/>
      <c r="G877" s="43"/>
      <c r="H877" s="43"/>
      <c r="I877" s="43"/>
      <c r="J877" s="43"/>
      <c r="K877" s="43"/>
      <c r="L877" s="43"/>
      <c r="M877" s="43"/>
      <c r="N877" s="23">
        <f>F877*G877</f>
        <v>0</v>
      </c>
      <c r="O877" s="23">
        <f>F877*H877</f>
        <v>0</v>
      </c>
      <c r="P877" s="24" t="e">
        <f>(I877*F877)/N877</f>
        <v>#DIV/0!</v>
      </c>
      <c r="Q877" s="25">
        <f>F877*J877</f>
        <v>0</v>
      </c>
      <c r="R877" s="26" t="e">
        <f>(Q877*9)/N877</f>
        <v>#DIV/0!</v>
      </c>
      <c r="S877" s="25">
        <f>F877*K877</f>
        <v>0</v>
      </c>
      <c r="T877" s="23">
        <f>L877*F877</f>
        <v>0</v>
      </c>
      <c r="U877" s="23">
        <f>M877*F877</f>
        <v>0</v>
      </c>
      <c r="V877" s="27" t="e">
        <f>(U877*4)/N877</f>
        <v>#DIV/0!</v>
      </c>
      <c r="W877" s="24" t="e">
        <f>U877/E877</f>
        <v>#DIV/0!</v>
      </c>
      <c r="X877" s="16">
        <f>IF($D$3="Calories",N877,"")</f>
        <v>0</v>
      </c>
      <c r="Y877" s="16">
        <f>IF($F$3="Grams",O877,IF($F$3="% Calories",P877,""))</f>
        <v>0</v>
      </c>
      <c r="Z877" s="16" t="str">
        <f>IF($G$3="Grams",K877,"")</f>
        <v/>
      </c>
      <c r="AA877" s="16">
        <f>IF($H$3="Grams",Q877,IF($H$3="% Calories",R877,""))</f>
        <v>0</v>
      </c>
      <c r="AB877" s="16" t="str">
        <f>IF($I$3="Milligrams",T877,"")</f>
        <v/>
      </c>
      <c r="AC877" s="16">
        <f>IF($E$3="Grams",U877, IF($E$3="% Calories", V877, IF($E$3="% Weight",W877, "")))</f>
        <v>0</v>
      </c>
      <c r="AD877" s="29">
        <v>1</v>
      </c>
    </row>
    <row r="878" spans="1:30">
      <c r="A878" s="30" t="str">
        <f>IF(AND((AC878&lt;=$E$4),(AB878&lt;=$I$4),(AA878&lt;=$H$4),(Z878&lt;=$G$4),(Y878&lt;=$F$4),(X878&lt;=$D$4)),"Compliant","Non-Compliant")</f>
        <v>Compliant</v>
      </c>
      <c r="B878" s="38"/>
      <c r="C878" s="38"/>
      <c r="D878" s="39"/>
      <c r="E878" s="40"/>
      <c r="F878" s="31"/>
      <c r="G878" s="40"/>
      <c r="H878" s="40"/>
      <c r="I878" s="40"/>
      <c r="J878" s="40"/>
      <c r="K878" s="40"/>
      <c r="L878" s="40"/>
      <c r="M878" s="40"/>
      <c r="N878" s="32">
        <f>F878*G878</f>
        <v>0</v>
      </c>
      <c r="O878" s="32">
        <f>F878*H878</f>
        <v>0</v>
      </c>
      <c r="P878" s="33" t="e">
        <f>(I878*F878)/N878</f>
        <v>#DIV/0!</v>
      </c>
      <c r="Q878" s="34">
        <f>F878*J878</f>
        <v>0</v>
      </c>
      <c r="R878" s="35" t="e">
        <f>(Q878*9)/N878</f>
        <v>#DIV/0!</v>
      </c>
      <c r="S878" s="34">
        <f>F878*K878</f>
        <v>0</v>
      </c>
      <c r="T878" s="32">
        <f>L878*F878</f>
        <v>0</v>
      </c>
      <c r="U878" s="32">
        <f>M878*F878</f>
        <v>0</v>
      </c>
      <c r="V878" s="36" t="e">
        <f>(U878*4)/N878</f>
        <v>#DIV/0!</v>
      </c>
      <c r="W878" s="33" t="e">
        <f>U878/E878</f>
        <v>#DIV/0!</v>
      </c>
      <c r="X878" s="16">
        <f>IF($D$3="Calories",N878,"")</f>
        <v>0</v>
      </c>
      <c r="Y878" s="16">
        <f>IF($F$3="Grams",O878,IF($F$3="% Calories",P878,""))</f>
        <v>0</v>
      </c>
      <c r="Z878" s="16" t="str">
        <f>IF($G$3="Grams",K878,"")</f>
        <v/>
      </c>
      <c r="AA878" s="16">
        <f>IF($H$3="Grams",Q878,IF($H$3="% Calories",R878,""))</f>
        <v>0</v>
      </c>
      <c r="AB878" s="16" t="str">
        <f>IF($I$3="Milligrams",T878,"")</f>
        <v/>
      </c>
      <c r="AC878" s="16">
        <f>IF($E$3="Grams",U878, IF($E$3="% Calories", V878, IF($E$3="% Weight",W878, "")))</f>
        <v>0</v>
      </c>
      <c r="AD878" s="29">
        <v>1</v>
      </c>
    </row>
    <row r="879" spans="1:30">
      <c r="A879" s="21" t="str">
        <f>IF(AND((AC879&lt;=$E$4),(AB879&lt;=$I$4),(AA879&lt;=$H$4),(Z879&lt;=$G$4),(Y879&lt;=$F$4),(X879&lt;=$D$4)),"Compliant","Non-Compliant")</f>
        <v>Compliant</v>
      </c>
      <c r="B879" s="41"/>
      <c r="C879" s="41"/>
      <c r="D879" s="42"/>
      <c r="E879" s="43"/>
      <c r="F879" s="22"/>
      <c r="G879" s="43"/>
      <c r="H879" s="43"/>
      <c r="I879" s="43"/>
      <c r="J879" s="43"/>
      <c r="K879" s="43"/>
      <c r="L879" s="43"/>
      <c r="M879" s="43"/>
      <c r="N879" s="23">
        <f>F879*G879</f>
        <v>0</v>
      </c>
      <c r="O879" s="23">
        <f>F879*H879</f>
        <v>0</v>
      </c>
      <c r="P879" s="24" t="e">
        <f>(I879*F879)/N879</f>
        <v>#DIV/0!</v>
      </c>
      <c r="Q879" s="25">
        <f>F879*J879</f>
        <v>0</v>
      </c>
      <c r="R879" s="26" t="e">
        <f>(Q879*9)/N879</f>
        <v>#DIV/0!</v>
      </c>
      <c r="S879" s="25">
        <f>F879*K879</f>
        <v>0</v>
      </c>
      <c r="T879" s="23">
        <f>L879*F879</f>
        <v>0</v>
      </c>
      <c r="U879" s="23">
        <f>M879*F879</f>
        <v>0</v>
      </c>
      <c r="V879" s="27" t="e">
        <f>(U879*4)/N879</f>
        <v>#DIV/0!</v>
      </c>
      <c r="W879" s="24" t="e">
        <f>U879/E879</f>
        <v>#DIV/0!</v>
      </c>
      <c r="X879" s="16">
        <f>IF($D$3="Calories",N879,"")</f>
        <v>0</v>
      </c>
      <c r="Y879" s="16">
        <f>IF($F$3="Grams",O879,IF($F$3="% Calories",P879,""))</f>
        <v>0</v>
      </c>
      <c r="Z879" s="16" t="str">
        <f>IF($G$3="Grams",K879,"")</f>
        <v/>
      </c>
      <c r="AA879" s="16">
        <f>IF($H$3="Grams",Q879,IF($H$3="% Calories",R879,""))</f>
        <v>0</v>
      </c>
      <c r="AB879" s="16" t="str">
        <f>IF($I$3="Milligrams",T879,"")</f>
        <v/>
      </c>
      <c r="AC879" s="16">
        <f>IF($E$3="Grams",U879, IF($E$3="% Calories", V879, IF($E$3="% Weight",W879, "")))</f>
        <v>0</v>
      </c>
      <c r="AD879" s="29">
        <v>1</v>
      </c>
    </row>
    <row r="880" spans="1:30">
      <c r="A880" s="30" t="str">
        <f>IF(AND((AC880&lt;=$E$4),(AB880&lt;=$I$4),(AA880&lt;=$H$4),(Z880&lt;=$G$4),(Y880&lt;=$F$4),(X880&lt;=$D$4)),"Compliant","Non-Compliant")</f>
        <v>Compliant</v>
      </c>
      <c r="B880" s="38"/>
      <c r="C880" s="38"/>
      <c r="D880" s="39"/>
      <c r="E880" s="40"/>
      <c r="F880" s="31"/>
      <c r="G880" s="40"/>
      <c r="H880" s="40"/>
      <c r="I880" s="40"/>
      <c r="J880" s="40"/>
      <c r="K880" s="40"/>
      <c r="L880" s="40"/>
      <c r="M880" s="40"/>
      <c r="N880" s="32">
        <f>F880*G880</f>
        <v>0</v>
      </c>
      <c r="O880" s="32">
        <f>F880*H880</f>
        <v>0</v>
      </c>
      <c r="P880" s="33" t="e">
        <f>(I880*F880)/N880</f>
        <v>#DIV/0!</v>
      </c>
      <c r="Q880" s="34">
        <f>F880*J880</f>
        <v>0</v>
      </c>
      <c r="R880" s="35" t="e">
        <f>(Q880*9)/N880</f>
        <v>#DIV/0!</v>
      </c>
      <c r="S880" s="34">
        <f>F880*K880</f>
        <v>0</v>
      </c>
      <c r="T880" s="32">
        <f>L880*F880</f>
        <v>0</v>
      </c>
      <c r="U880" s="32">
        <f>M880*F880</f>
        <v>0</v>
      </c>
      <c r="V880" s="36" t="e">
        <f>(U880*4)/N880</f>
        <v>#DIV/0!</v>
      </c>
      <c r="W880" s="33" t="e">
        <f>U880/E880</f>
        <v>#DIV/0!</v>
      </c>
      <c r="X880" s="16">
        <f>IF($D$3="Calories",N880,"")</f>
        <v>0</v>
      </c>
      <c r="Y880" s="16">
        <f>IF($F$3="Grams",O880,IF($F$3="% Calories",P880,""))</f>
        <v>0</v>
      </c>
      <c r="Z880" s="16" t="str">
        <f>IF($G$3="Grams",K880,"")</f>
        <v/>
      </c>
      <c r="AA880" s="16">
        <f>IF($H$3="Grams",Q880,IF($H$3="% Calories",R880,""))</f>
        <v>0</v>
      </c>
      <c r="AB880" s="16" t="str">
        <f>IF($I$3="Milligrams",T880,"")</f>
        <v/>
      </c>
      <c r="AC880" s="16">
        <f>IF($E$3="Grams",U880, IF($E$3="% Calories", V880, IF($E$3="% Weight",W880, "")))</f>
        <v>0</v>
      </c>
      <c r="AD880" s="29">
        <v>1</v>
      </c>
    </row>
    <row r="881" spans="1:30">
      <c r="A881" s="21" t="str">
        <f>IF(AND((AC881&lt;=$E$4),(AB881&lt;=$I$4),(AA881&lt;=$H$4),(Z881&lt;=$G$4),(Y881&lt;=$F$4),(X881&lt;=$D$4)),"Compliant","Non-Compliant")</f>
        <v>Compliant</v>
      </c>
      <c r="B881" s="41"/>
      <c r="C881" s="41"/>
      <c r="D881" s="42"/>
      <c r="E881" s="43"/>
      <c r="F881" s="22"/>
      <c r="G881" s="43"/>
      <c r="H881" s="43"/>
      <c r="I881" s="43"/>
      <c r="J881" s="43"/>
      <c r="K881" s="43"/>
      <c r="L881" s="43"/>
      <c r="M881" s="43"/>
      <c r="N881" s="23">
        <f>F881*G881</f>
        <v>0</v>
      </c>
      <c r="O881" s="23">
        <f>F881*H881</f>
        <v>0</v>
      </c>
      <c r="P881" s="24" t="e">
        <f>(I881*F881)/N881</f>
        <v>#DIV/0!</v>
      </c>
      <c r="Q881" s="25">
        <f>F881*J881</f>
        <v>0</v>
      </c>
      <c r="R881" s="26" t="e">
        <f>(Q881*9)/N881</f>
        <v>#DIV/0!</v>
      </c>
      <c r="S881" s="25">
        <f>F881*K881</f>
        <v>0</v>
      </c>
      <c r="T881" s="23">
        <f>L881*F881</f>
        <v>0</v>
      </c>
      <c r="U881" s="23">
        <f>M881*F881</f>
        <v>0</v>
      </c>
      <c r="V881" s="27" t="e">
        <f>(U881*4)/N881</f>
        <v>#DIV/0!</v>
      </c>
      <c r="W881" s="24" t="e">
        <f>U881/E881</f>
        <v>#DIV/0!</v>
      </c>
      <c r="X881" s="16">
        <f>IF($D$3="Calories",N881,"")</f>
        <v>0</v>
      </c>
      <c r="Y881" s="16">
        <f>IF($F$3="Grams",O881,IF($F$3="% Calories",P881,""))</f>
        <v>0</v>
      </c>
      <c r="Z881" s="16" t="str">
        <f>IF($G$3="Grams",K881,"")</f>
        <v/>
      </c>
      <c r="AA881" s="16">
        <f>IF($H$3="Grams",Q881,IF($H$3="% Calories",R881,""))</f>
        <v>0</v>
      </c>
      <c r="AB881" s="16" t="str">
        <f>IF($I$3="Milligrams",T881,"")</f>
        <v/>
      </c>
      <c r="AC881" s="16">
        <f>IF($E$3="Grams",U881, IF($E$3="% Calories", V881, IF($E$3="% Weight",W881, "")))</f>
        <v>0</v>
      </c>
      <c r="AD881" s="29">
        <v>1</v>
      </c>
    </row>
    <row r="882" spans="1:30">
      <c r="A882" s="30" t="str">
        <f>IF(AND((AC882&lt;=$E$4),(AB882&lt;=$I$4),(AA882&lt;=$H$4),(Z882&lt;=$G$4),(Y882&lt;=$F$4),(X882&lt;=$D$4)),"Compliant","Non-Compliant")</f>
        <v>Compliant</v>
      </c>
      <c r="B882" s="38"/>
      <c r="C882" s="38"/>
      <c r="D882" s="39"/>
      <c r="E882" s="40"/>
      <c r="F882" s="31"/>
      <c r="G882" s="40"/>
      <c r="H882" s="40"/>
      <c r="I882" s="40"/>
      <c r="J882" s="40"/>
      <c r="K882" s="40"/>
      <c r="L882" s="40"/>
      <c r="M882" s="40"/>
      <c r="N882" s="32">
        <f>F882*G882</f>
        <v>0</v>
      </c>
      <c r="O882" s="32">
        <f>F882*H882</f>
        <v>0</v>
      </c>
      <c r="P882" s="33" t="e">
        <f>(I882*F882)/N882</f>
        <v>#DIV/0!</v>
      </c>
      <c r="Q882" s="34">
        <f>F882*J882</f>
        <v>0</v>
      </c>
      <c r="R882" s="35" t="e">
        <f>(Q882*9)/N882</f>
        <v>#DIV/0!</v>
      </c>
      <c r="S882" s="34">
        <f>F882*K882</f>
        <v>0</v>
      </c>
      <c r="T882" s="32">
        <f>L882*F882</f>
        <v>0</v>
      </c>
      <c r="U882" s="32">
        <f>M882*F882</f>
        <v>0</v>
      </c>
      <c r="V882" s="36" t="e">
        <f>(U882*4)/N882</f>
        <v>#DIV/0!</v>
      </c>
      <c r="W882" s="33" t="e">
        <f>U882/E882</f>
        <v>#DIV/0!</v>
      </c>
      <c r="X882" s="16">
        <f>IF($D$3="Calories",N882,"")</f>
        <v>0</v>
      </c>
      <c r="Y882" s="16">
        <f>IF($F$3="Grams",O882,IF($F$3="% Calories",P882,""))</f>
        <v>0</v>
      </c>
      <c r="Z882" s="16" t="str">
        <f>IF($G$3="Grams",K882,"")</f>
        <v/>
      </c>
      <c r="AA882" s="16">
        <f>IF($H$3="Grams",Q882,IF($H$3="% Calories",R882,""))</f>
        <v>0</v>
      </c>
      <c r="AB882" s="16" t="str">
        <f>IF($I$3="Milligrams",T882,"")</f>
        <v/>
      </c>
      <c r="AC882" s="16">
        <f>IF($E$3="Grams",U882, IF($E$3="% Calories", V882, IF($E$3="% Weight",W882, "")))</f>
        <v>0</v>
      </c>
      <c r="AD882" s="29">
        <v>1</v>
      </c>
    </row>
    <row r="883" spans="1:30">
      <c r="A883" s="21" t="str">
        <f>IF(AND((AC883&lt;=$E$4),(AB883&lt;=$I$4),(AA883&lt;=$H$4),(Z883&lt;=$G$4),(Y883&lt;=$F$4),(X883&lt;=$D$4)),"Compliant","Non-Compliant")</f>
        <v>Compliant</v>
      </c>
      <c r="B883" s="41"/>
      <c r="C883" s="41"/>
      <c r="D883" s="42"/>
      <c r="E883" s="43"/>
      <c r="F883" s="22"/>
      <c r="G883" s="43"/>
      <c r="H883" s="43"/>
      <c r="I883" s="43"/>
      <c r="J883" s="43"/>
      <c r="K883" s="43"/>
      <c r="L883" s="43"/>
      <c r="M883" s="43"/>
      <c r="N883" s="23">
        <f>F883*G883</f>
        <v>0</v>
      </c>
      <c r="O883" s="23">
        <f>F883*H883</f>
        <v>0</v>
      </c>
      <c r="P883" s="24" t="e">
        <f>(I883*F883)/N883</f>
        <v>#DIV/0!</v>
      </c>
      <c r="Q883" s="25">
        <f>F883*J883</f>
        <v>0</v>
      </c>
      <c r="R883" s="26" t="e">
        <f>(Q883*9)/N883</f>
        <v>#DIV/0!</v>
      </c>
      <c r="S883" s="25">
        <f>F883*K883</f>
        <v>0</v>
      </c>
      <c r="T883" s="23">
        <f>L883*F883</f>
        <v>0</v>
      </c>
      <c r="U883" s="23">
        <f>M883*F883</f>
        <v>0</v>
      </c>
      <c r="V883" s="27" t="e">
        <f>(U883*4)/N883</f>
        <v>#DIV/0!</v>
      </c>
      <c r="W883" s="24" t="e">
        <f>U883/E883</f>
        <v>#DIV/0!</v>
      </c>
      <c r="X883" s="16">
        <f>IF($D$3="Calories",N883,"")</f>
        <v>0</v>
      </c>
      <c r="Y883" s="16">
        <f>IF($F$3="Grams",O883,IF($F$3="% Calories",P883,""))</f>
        <v>0</v>
      </c>
      <c r="Z883" s="16" t="str">
        <f>IF($G$3="Grams",K883,"")</f>
        <v/>
      </c>
      <c r="AA883" s="16">
        <f>IF($H$3="Grams",Q883,IF($H$3="% Calories",R883,""))</f>
        <v>0</v>
      </c>
      <c r="AB883" s="16" t="str">
        <f>IF($I$3="Milligrams",T883,"")</f>
        <v/>
      </c>
      <c r="AC883" s="16">
        <f>IF($E$3="Grams",U883, IF($E$3="% Calories", V883, IF($E$3="% Weight",W883, "")))</f>
        <v>0</v>
      </c>
      <c r="AD883" s="29">
        <v>1</v>
      </c>
    </row>
    <row r="884" spans="1:30">
      <c r="A884" s="30" t="str">
        <f>IF(AND((AC884&lt;=$E$4),(AB884&lt;=$I$4),(AA884&lt;=$H$4),(Z884&lt;=$G$4),(Y884&lt;=$F$4),(X884&lt;=$D$4)),"Compliant","Non-Compliant")</f>
        <v>Compliant</v>
      </c>
      <c r="B884" s="38"/>
      <c r="C884" s="38"/>
      <c r="D884" s="39"/>
      <c r="E884" s="40"/>
      <c r="F884" s="31"/>
      <c r="G884" s="40"/>
      <c r="H884" s="40"/>
      <c r="I884" s="40"/>
      <c r="J884" s="40"/>
      <c r="K884" s="40"/>
      <c r="L884" s="40"/>
      <c r="M884" s="40"/>
      <c r="N884" s="32">
        <f>F884*G884</f>
        <v>0</v>
      </c>
      <c r="O884" s="32">
        <f>F884*H884</f>
        <v>0</v>
      </c>
      <c r="P884" s="33" t="e">
        <f>(I884*F884)/N884</f>
        <v>#DIV/0!</v>
      </c>
      <c r="Q884" s="34">
        <f>F884*J884</f>
        <v>0</v>
      </c>
      <c r="R884" s="35" t="e">
        <f>(Q884*9)/N884</f>
        <v>#DIV/0!</v>
      </c>
      <c r="S884" s="34">
        <f>F884*K884</f>
        <v>0</v>
      </c>
      <c r="T884" s="32">
        <f>L884*F884</f>
        <v>0</v>
      </c>
      <c r="U884" s="32">
        <f>M884*F884</f>
        <v>0</v>
      </c>
      <c r="V884" s="36" t="e">
        <f>(U884*4)/N884</f>
        <v>#DIV/0!</v>
      </c>
      <c r="W884" s="33" t="e">
        <f>U884/E884</f>
        <v>#DIV/0!</v>
      </c>
      <c r="X884" s="16">
        <f>IF($D$3="Calories",N884,"")</f>
        <v>0</v>
      </c>
      <c r="Y884" s="16">
        <f>IF($F$3="Grams",O884,IF($F$3="% Calories",P884,""))</f>
        <v>0</v>
      </c>
      <c r="Z884" s="16" t="str">
        <f>IF($G$3="Grams",K884,"")</f>
        <v/>
      </c>
      <c r="AA884" s="16">
        <f>IF($H$3="Grams",Q884,IF($H$3="% Calories",R884,""))</f>
        <v>0</v>
      </c>
      <c r="AB884" s="16" t="str">
        <f>IF($I$3="Milligrams",T884,"")</f>
        <v/>
      </c>
      <c r="AC884" s="16">
        <f>IF($E$3="Grams",U884, IF($E$3="% Calories", V884, IF($E$3="% Weight",W884, "")))</f>
        <v>0</v>
      </c>
      <c r="AD884" s="29">
        <v>1</v>
      </c>
    </row>
    <row r="885" spans="1:30">
      <c r="A885" s="21" t="str">
        <f>IF(AND((AC885&lt;=$E$4),(AB885&lt;=$I$4),(AA885&lt;=$H$4),(Z885&lt;=$G$4),(Y885&lt;=$F$4),(X885&lt;=$D$4)),"Compliant","Non-Compliant")</f>
        <v>Compliant</v>
      </c>
      <c r="B885" s="41"/>
      <c r="C885" s="41"/>
      <c r="D885" s="42"/>
      <c r="E885" s="43"/>
      <c r="F885" s="22"/>
      <c r="G885" s="43"/>
      <c r="H885" s="43"/>
      <c r="I885" s="43"/>
      <c r="J885" s="43"/>
      <c r="K885" s="43"/>
      <c r="L885" s="43"/>
      <c r="M885" s="43"/>
      <c r="N885" s="23">
        <f>F885*G885</f>
        <v>0</v>
      </c>
      <c r="O885" s="23">
        <f>F885*H885</f>
        <v>0</v>
      </c>
      <c r="P885" s="24" t="e">
        <f>(I885*F885)/N885</f>
        <v>#DIV/0!</v>
      </c>
      <c r="Q885" s="25">
        <f>F885*J885</f>
        <v>0</v>
      </c>
      <c r="R885" s="26" t="e">
        <f>(Q885*9)/N885</f>
        <v>#DIV/0!</v>
      </c>
      <c r="S885" s="25">
        <f>F885*K885</f>
        <v>0</v>
      </c>
      <c r="T885" s="23">
        <f>L885*F885</f>
        <v>0</v>
      </c>
      <c r="U885" s="23">
        <f>M885*F885</f>
        <v>0</v>
      </c>
      <c r="V885" s="27" t="e">
        <f>(U885*4)/N885</f>
        <v>#DIV/0!</v>
      </c>
      <c r="W885" s="24" t="e">
        <f>U885/E885</f>
        <v>#DIV/0!</v>
      </c>
      <c r="X885" s="16">
        <f>IF($D$3="Calories",N885,"")</f>
        <v>0</v>
      </c>
      <c r="Y885" s="16">
        <f>IF($F$3="Grams",O885,IF($F$3="% Calories",P885,""))</f>
        <v>0</v>
      </c>
      <c r="Z885" s="16" t="str">
        <f>IF($G$3="Grams",K885,"")</f>
        <v/>
      </c>
      <c r="AA885" s="16">
        <f>IF($H$3="Grams",Q885,IF($H$3="% Calories",R885,""))</f>
        <v>0</v>
      </c>
      <c r="AB885" s="16" t="str">
        <f>IF($I$3="Milligrams",T885,"")</f>
        <v/>
      </c>
      <c r="AC885" s="16">
        <f>IF($E$3="Grams",U885, IF($E$3="% Calories", V885, IF($E$3="% Weight",W885, "")))</f>
        <v>0</v>
      </c>
      <c r="AD885" s="29">
        <v>1</v>
      </c>
    </row>
    <row r="886" spans="1:30">
      <c r="A886" s="30" t="str">
        <f>IF(AND((AC886&lt;=$E$4),(AB886&lt;=$I$4),(AA886&lt;=$H$4),(Z886&lt;=$G$4),(Y886&lt;=$F$4),(X886&lt;=$D$4)),"Compliant","Non-Compliant")</f>
        <v>Compliant</v>
      </c>
      <c r="B886" s="38"/>
      <c r="C886" s="38"/>
      <c r="D886" s="39"/>
      <c r="E886" s="40"/>
      <c r="F886" s="31"/>
      <c r="G886" s="40"/>
      <c r="H886" s="40"/>
      <c r="I886" s="40"/>
      <c r="J886" s="40"/>
      <c r="K886" s="40"/>
      <c r="L886" s="40"/>
      <c r="M886" s="40"/>
      <c r="N886" s="32">
        <f>F886*G886</f>
        <v>0</v>
      </c>
      <c r="O886" s="32">
        <f>F886*H886</f>
        <v>0</v>
      </c>
      <c r="P886" s="33" t="e">
        <f>(I886*F886)/N886</f>
        <v>#DIV/0!</v>
      </c>
      <c r="Q886" s="34">
        <f>F886*J886</f>
        <v>0</v>
      </c>
      <c r="R886" s="35" t="e">
        <f>(Q886*9)/N886</f>
        <v>#DIV/0!</v>
      </c>
      <c r="S886" s="34">
        <f>F886*K886</f>
        <v>0</v>
      </c>
      <c r="T886" s="32">
        <f>L886*F886</f>
        <v>0</v>
      </c>
      <c r="U886" s="32">
        <f>M886*F886</f>
        <v>0</v>
      </c>
      <c r="V886" s="36" t="e">
        <f>(U886*4)/N886</f>
        <v>#DIV/0!</v>
      </c>
      <c r="W886" s="33" t="e">
        <f>U886/E886</f>
        <v>#DIV/0!</v>
      </c>
      <c r="X886" s="16">
        <f>IF($D$3="Calories",N886,"")</f>
        <v>0</v>
      </c>
      <c r="Y886" s="16">
        <f>IF($F$3="Grams",O886,IF($F$3="% Calories",P886,""))</f>
        <v>0</v>
      </c>
      <c r="Z886" s="16" t="str">
        <f>IF($G$3="Grams",K886,"")</f>
        <v/>
      </c>
      <c r="AA886" s="16">
        <f>IF($H$3="Grams",Q886,IF($H$3="% Calories",R886,""))</f>
        <v>0</v>
      </c>
      <c r="AB886" s="16" t="str">
        <f>IF($I$3="Milligrams",T886,"")</f>
        <v/>
      </c>
      <c r="AC886" s="16">
        <f>IF($E$3="Grams",U886, IF($E$3="% Calories", V886, IF($E$3="% Weight",W886, "")))</f>
        <v>0</v>
      </c>
      <c r="AD886" s="29">
        <v>1</v>
      </c>
    </row>
    <row r="887" spans="1:30">
      <c r="A887" s="21" t="str">
        <f>IF(AND((AC887&lt;=$E$4),(AB887&lt;=$I$4),(AA887&lt;=$H$4),(Z887&lt;=$G$4),(Y887&lt;=$F$4),(X887&lt;=$D$4)),"Compliant","Non-Compliant")</f>
        <v>Compliant</v>
      </c>
      <c r="B887" s="41"/>
      <c r="C887" s="41"/>
      <c r="D887" s="42"/>
      <c r="E887" s="43"/>
      <c r="F887" s="22"/>
      <c r="G887" s="43"/>
      <c r="H887" s="43"/>
      <c r="I887" s="43"/>
      <c r="J887" s="43"/>
      <c r="K887" s="43"/>
      <c r="L887" s="43"/>
      <c r="M887" s="43"/>
      <c r="N887" s="23">
        <f>F887*G887</f>
        <v>0</v>
      </c>
      <c r="O887" s="23">
        <f>F887*H887</f>
        <v>0</v>
      </c>
      <c r="P887" s="24" t="e">
        <f>(I887*F887)/N887</f>
        <v>#DIV/0!</v>
      </c>
      <c r="Q887" s="25">
        <f>F887*J887</f>
        <v>0</v>
      </c>
      <c r="R887" s="26" t="e">
        <f>(Q887*9)/N887</f>
        <v>#DIV/0!</v>
      </c>
      <c r="S887" s="25">
        <f>F887*K887</f>
        <v>0</v>
      </c>
      <c r="T887" s="23">
        <f>L887*F887</f>
        <v>0</v>
      </c>
      <c r="U887" s="23">
        <f>M887*F887</f>
        <v>0</v>
      </c>
      <c r="V887" s="27" t="e">
        <f>(U887*4)/N887</f>
        <v>#DIV/0!</v>
      </c>
      <c r="W887" s="24" t="e">
        <f>U887/E887</f>
        <v>#DIV/0!</v>
      </c>
      <c r="X887" s="16">
        <f>IF($D$3="Calories",N887,"")</f>
        <v>0</v>
      </c>
      <c r="Y887" s="16">
        <f>IF($F$3="Grams",O887,IF($F$3="% Calories",P887,""))</f>
        <v>0</v>
      </c>
      <c r="Z887" s="16" t="str">
        <f>IF($G$3="Grams",K887,"")</f>
        <v/>
      </c>
      <c r="AA887" s="16">
        <f>IF($H$3="Grams",Q887,IF($H$3="% Calories",R887,""))</f>
        <v>0</v>
      </c>
      <c r="AB887" s="16" t="str">
        <f>IF($I$3="Milligrams",T887,"")</f>
        <v/>
      </c>
      <c r="AC887" s="16">
        <f>IF($E$3="Grams",U887, IF($E$3="% Calories", V887, IF($E$3="% Weight",W887, "")))</f>
        <v>0</v>
      </c>
      <c r="AD887" s="29">
        <v>1</v>
      </c>
    </row>
    <row r="888" spans="1:30">
      <c r="A888" s="30" t="str">
        <f>IF(AND((AC888&lt;=$E$4),(AB888&lt;=$I$4),(AA888&lt;=$H$4),(Z888&lt;=$G$4),(Y888&lt;=$F$4),(X888&lt;=$D$4)),"Compliant","Non-Compliant")</f>
        <v>Compliant</v>
      </c>
      <c r="B888" s="38"/>
      <c r="C888" s="38"/>
      <c r="D888" s="39"/>
      <c r="E888" s="40"/>
      <c r="F888" s="31"/>
      <c r="G888" s="40"/>
      <c r="H888" s="40"/>
      <c r="I888" s="40"/>
      <c r="J888" s="40"/>
      <c r="K888" s="40"/>
      <c r="L888" s="40"/>
      <c r="M888" s="40"/>
      <c r="N888" s="32">
        <f>F888*G888</f>
        <v>0</v>
      </c>
      <c r="O888" s="32">
        <f>F888*H888</f>
        <v>0</v>
      </c>
      <c r="P888" s="33" t="e">
        <f>(I888*F888)/N888</f>
        <v>#DIV/0!</v>
      </c>
      <c r="Q888" s="34">
        <f>F888*J888</f>
        <v>0</v>
      </c>
      <c r="R888" s="35" t="e">
        <f>(Q888*9)/N888</f>
        <v>#DIV/0!</v>
      </c>
      <c r="S888" s="34">
        <f>F888*K888</f>
        <v>0</v>
      </c>
      <c r="T888" s="32">
        <f>L888*F888</f>
        <v>0</v>
      </c>
      <c r="U888" s="32">
        <f>M888*F888</f>
        <v>0</v>
      </c>
      <c r="V888" s="36" t="e">
        <f>(U888*4)/N888</f>
        <v>#DIV/0!</v>
      </c>
      <c r="W888" s="33" t="e">
        <f>U888/E888</f>
        <v>#DIV/0!</v>
      </c>
      <c r="X888" s="16">
        <f>IF($D$3="Calories",N888,"")</f>
        <v>0</v>
      </c>
      <c r="Y888" s="16">
        <f>IF($F$3="Grams",O888,IF($F$3="% Calories",P888,""))</f>
        <v>0</v>
      </c>
      <c r="Z888" s="16" t="str">
        <f>IF($G$3="Grams",K888,"")</f>
        <v/>
      </c>
      <c r="AA888" s="16">
        <f>IF($H$3="Grams",Q888,IF($H$3="% Calories",R888,""))</f>
        <v>0</v>
      </c>
      <c r="AB888" s="16" t="str">
        <f>IF($I$3="Milligrams",T888,"")</f>
        <v/>
      </c>
      <c r="AC888" s="16">
        <f>IF($E$3="Grams",U888, IF($E$3="% Calories", V888, IF($E$3="% Weight",W888, "")))</f>
        <v>0</v>
      </c>
      <c r="AD888" s="29">
        <v>1</v>
      </c>
    </row>
    <row r="889" spans="1:30">
      <c r="A889" s="21" t="str">
        <f>IF(AND((AC889&lt;=$E$4),(AB889&lt;=$I$4),(AA889&lt;=$H$4),(Z889&lt;=$G$4),(Y889&lt;=$F$4),(X889&lt;=$D$4)),"Compliant","Non-Compliant")</f>
        <v>Compliant</v>
      </c>
      <c r="B889" s="41"/>
      <c r="C889" s="41"/>
      <c r="D889" s="42"/>
      <c r="E889" s="43"/>
      <c r="F889" s="22"/>
      <c r="G889" s="43"/>
      <c r="H889" s="43"/>
      <c r="I889" s="43"/>
      <c r="J889" s="43"/>
      <c r="K889" s="43"/>
      <c r="L889" s="43"/>
      <c r="M889" s="43"/>
      <c r="N889" s="23">
        <f>F889*G889</f>
        <v>0</v>
      </c>
      <c r="O889" s="23">
        <f>F889*H889</f>
        <v>0</v>
      </c>
      <c r="P889" s="24" t="e">
        <f>(I889*F889)/N889</f>
        <v>#DIV/0!</v>
      </c>
      <c r="Q889" s="25">
        <f>F889*J889</f>
        <v>0</v>
      </c>
      <c r="R889" s="26" t="e">
        <f>(Q889*9)/N889</f>
        <v>#DIV/0!</v>
      </c>
      <c r="S889" s="25">
        <f>F889*K889</f>
        <v>0</v>
      </c>
      <c r="T889" s="23">
        <f>L889*F889</f>
        <v>0</v>
      </c>
      <c r="U889" s="23">
        <f>M889*F889</f>
        <v>0</v>
      </c>
      <c r="V889" s="27" t="e">
        <f>(U889*4)/N889</f>
        <v>#DIV/0!</v>
      </c>
      <c r="W889" s="24" t="e">
        <f>U889/E889</f>
        <v>#DIV/0!</v>
      </c>
      <c r="X889" s="16">
        <f>IF($D$3="Calories",N889,"")</f>
        <v>0</v>
      </c>
      <c r="Y889" s="16">
        <f>IF($F$3="Grams",O889,IF($F$3="% Calories",P889,""))</f>
        <v>0</v>
      </c>
      <c r="Z889" s="16" t="str">
        <f>IF($G$3="Grams",K889,"")</f>
        <v/>
      </c>
      <c r="AA889" s="16">
        <f>IF($H$3="Grams",Q889,IF($H$3="% Calories",R889,""))</f>
        <v>0</v>
      </c>
      <c r="AB889" s="16" t="str">
        <f>IF($I$3="Milligrams",T889,"")</f>
        <v/>
      </c>
      <c r="AC889" s="16">
        <f>IF($E$3="Grams",U889, IF($E$3="% Calories", V889, IF($E$3="% Weight",W889, "")))</f>
        <v>0</v>
      </c>
      <c r="AD889" s="29">
        <v>1</v>
      </c>
    </row>
    <row r="890" spans="1:30">
      <c r="A890" s="30" t="str">
        <f>IF(AND((AC890&lt;=$E$4),(AB890&lt;=$I$4),(AA890&lt;=$H$4),(Z890&lt;=$G$4),(Y890&lt;=$F$4),(X890&lt;=$D$4)),"Compliant","Non-Compliant")</f>
        <v>Compliant</v>
      </c>
      <c r="B890" s="38"/>
      <c r="C890" s="38"/>
      <c r="D890" s="39"/>
      <c r="E890" s="40"/>
      <c r="F890" s="31"/>
      <c r="G890" s="40"/>
      <c r="H890" s="40"/>
      <c r="I890" s="40"/>
      <c r="J890" s="40"/>
      <c r="K890" s="40"/>
      <c r="L890" s="40"/>
      <c r="M890" s="40"/>
      <c r="N890" s="32">
        <f>F890*G890</f>
        <v>0</v>
      </c>
      <c r="O890" s="32">
        <f>F890*H890</f>
        <v>0</v>
      </c>
      <c r="P890" s="33" t="e">
        <f>(I890*F890)/N890</f>
        <v>#DIV/0!</v>
      </c>
      <c r="Q890" s="34">
        <f>F890*J890</f>
        <v>0</v>
      </c>
      <c r="R890" s="35" t="e">
        <f>(Q890*9)/N890</f>
        <v>#DIV/0!</v>
      </c>
      <c r="S890" s="34">
        <f>F890*K890</f>
        <v>0</v>
      </c>
      <c r="T890" s="32">
        <f>L890*F890</f>
        <v>0</v>
      </c>
      <c r="U890" s="32">
        <f>M890*F890</f>
        <v>0</v>
      </c>
      <c r="V890" s="36" t="e">
        <f>(U890*4)/N890</f>
        <v>#DIV/0!</v>
      </c>
      <c r="W890" s="33" t="e">
        <f>U890/E890</f>
        <v>#DIV/0!</v>
      </c>
      <c r="X890" s="16">
        <f>IF($D$3="Calories",N890,"")</f>
        <v>0</v>
      </c>
      <c r="Y890" s="16">
        <f>IF($F$3="Grams",O890,IF($F$3="% Calories",P890,""))</f>
        <v>0</v>
      </c>
      <c r="Z890" s="16" t="str">
        <f>IF($G$3="Grams",K890,"")</f>
        <v/>
      </c>
      <c r="AA890" s="16">
        <f>IF($H$3="Grams",Q890,IF($H$3="% Calories",R890,""))</f>
        <v>0</v>
      </c>
      <c r="AB890" s="16" t="str">
        <f>IF($I$3="Milligrams",T890,"")</f>
        <v/>
      </c>
      <c r="AC890" s="16">
        <f>IF($E$3="Grams",U890, IF($E$3="% Calories", V890, IF($E$3="% Weight",W890, "")))</f>
        <v>0</v>
      </c>
      <c r="AD890" s="29">
        <v>1</v>
      </c>
    </row>
    <row r="891" spans="1:30">
      <c r="A891" s="21" t="str">
        <f>IF(AND((AC891&lt;=$E$4),(AB891&lt;=$I$4),(AA891&lt;=$H$4),(Z891&lt;=$G$4),(Y891&lt;=$F$4),(X891&lt;=$D$4)),"Compliant","Non-Compliant")</f>
        <v>Compliant</v>
      </c>
      <c r="B891" s="41"/>
      <c r="C891" s="41"/>
      <c r="D891" s="42"/>
      <c r="E891" s="43"/>
      <c r="F891" s="22"/>
      <c r="G891" s="43"/>
      <c r="H891" s="43"/>
      <c r="I891" s="43"/>
      <c r="J891" s="43"/>
      <c r="K891" s="43"/>
      <c r="L891" s="43"/>
      <c r="M891" s="43"/>
      <c r="N891" s="23">
        <f>F891*G891</f>
        <v>0</v>
      </c>
      <c r="O891" s="23">
        <f>F891*H891</f>
        <v>0</v>
      </c>
      <c r="P891" s="24" t="e">
        <f>(I891*F891)/N891</f>
        <v>#DIV/0!</v>
      </c>
      <c r="Q891" s="25">
        <f>F891*J891</f>
        <v>0</v>
      </c>
      <c r="R891" s="26" t="e">
        <f>(Q891*9)/N891</f>
        <v>#DIV/0!</v>
      </c>
      <c r="S891" s="25">
        <f>F891*K891</f>
        <v>0</v>
      </c>
      <c r="T891" s="23">
        <f>L891*F891</f>
        <v>0</v>
      </c>
      <c r="U891" s="23">
        <f>M891*F891</f>
        <v>0</v>
      </c>
      <c r="V891" s="27" t="e">
        <f>(U891*4)/N891</f>
        <v>#DIV/0!</v>
      </c>
      <c r="W891" s="24" t="e">
        <f>U891/E891</f>
        <v>#DIV/0!</v>
      </c>
      <c r="X891" s="16">
        <f>IF($D$3="Calories",N891,"")</f>
        <v>0</v>
      </c>
      <c r="Y891" s="16">
        <f>IF($F$3="Grams",O891,IF($F$3="% Calories",P891,""))</f>
        <v>0</v>
      </c>
      <c r="Z891" s="16" t="str">
        <f>IF($G$3="Grams",K891,"")</f>
        <v/>
      </c>
      <c r="AA891" s="16">
        <f>IF($H$3="Grams",Q891,IF($H$3="% Calories",R891,""))</f>
        <v>0</v>
      </c>
      <c r="AB891" s="16" t="str">
        <f>IF($I$3="Milligrams",T891,"")</f>
        <v/>
      </c>
      <c r="AC891" s="16">
        <f>IF($E$3="Grams",U891, IF($E$3="% Calories", V891, IF($E$3="% Weight",W891, "")))</f>
        <v>0</v>
      </c>
      <c r="AD891" s="29">
        <v>1</v>
      </c>
    </row>
    <row r="892" spans="1:30">
      <c r="A892" s="30" t="str">
        <f>IF(AND((AC892&lt;=$E$4),(AB892&lt;=$I$4),(AA892&lt;=$H$4),(Z892&lt;=$G$4),(Y892&lt;=$F$4),(X892&lt;=$D$4)),"Compliant","Non-Compliant")</f>
        <v>Compliant</v>
      </c>
      <c r="B892" s="38"/>
      <c r="C892" s="38"/>
      <c r="D892" s="39"/>
      <c r="E892" s="40"/>
      <c r="F892" s="31"/>
      <c r="G892" s="40"/>
      <c r="H892" s="40"/>
      <c r="I892" s="40"/>
      <c r="J892" s="40"/>
      <c r="K892" s="40"/>
      <c r="L892" s="40"/>
      <c r="M892" s="40"/>
      <c r="N892" s="32">
        <f>F892*G892</f>
        <v>0</v>
      </c>
      <c r="O892" s="32">
        <f>F892*H892</f>
        <v>0</v>
      </c>
      <c r="P892" s="33" t="e">
        <f>(I892*F892)/N892</f>
        <v>#DIV/0!</v>
      </c>
      <c r="Q892" s="34">
        <f>F892*J892</f>
        <v>0</v>
      </c>
      <c r="R892" s="35" t="e">
        <f>(Q892*9)/N892</f>
        <v>#DIV/0!</v>
      </c>
      <c r="S892" s="34">
        <f>F892*K892</f>
        <v>0</v>
      </c>
      <c r="T892" s="32">
        <f>L892*F892</f>
        <v>0</v>
      </c>
      <c r="U892" s="32">
        <f>M892*F892</f>
        <v>0</v>
      </c>
      <c r="V892" s="36" t="e">
        <f>(U892*4)/N892</f>
        <v>#DIV/0!</v>
      </c>
      <c r="W892" s="33" t="e">
        <f>U892/E892</f>
        <v>#DIV/0!</v>
      </c>
      <c r="X892" s="16">
        <f>IF($D$3="Calories",N892,"")</f>
        <v>0</v>
      </c>
      <c r="Y892" s="16">
        <f>IF($F$3="Grams",O892,IF($F$3="% Calories",P892,""))</f>
        <v>0</v>
      </c>
      <c r="Z892" s="16" t="str">
        <f>IF($G$3="Grams",K892,"")</f>
        <v/>
      </c>
      <c r="AA892" s="16">
        <f>IF($H$3="Grams",Q892,IF($H$3="% Calories",R892,""))</f>
        <v>0</v>
      </c>
      <c r="AB892" s="16" t="str">
        <f>IF($I$3="Milligrams",T892,"")</f>
        <v/>
      </c>
      <c r="AC892" s="16">
        <f>IF($E$3="Grams",U892, IF($E$3="% Calories", V892, IF($E$3="% Weight",W892, "")))</f>
        <v>0</v>
      </c>
      <c r="AD892" s="29">
        <v>1</v>
      </c>
    </row>
    <row r="893" spans="1:30">
      <c r="A893" s="21" t="str">
        <f>IF(AND((AC893&lt;=$E$4),(AB893&lt;=$I$4),(AA893&lt;=$H$4),(Z893&lt;=$G$4),(Y893&lt;=$F$4),(X893&lt;=$D$4)),"Compliant","Non-Compliant")</f>
        <v>Compliant</v>
      </c>
      <c r="B893" s="41"/>
      <c r="C893" s="41"/>
      <c r="D893" s="42"/>
      <c r="E893" s="43"/>
      <c r="F893" s="22"/>
      <c r="G893" s="43"/>
      <c r="H893" s="43"/>
      <c r="I893" s="43"/>
      <c r="J893" s="43"/>
      <c r="K893" s="43"/>
      <c r="L893" s="43"/>
      <c r="M893" s="43"/>
      <c r="N893" s="23">
        <f>F893*G893</f>
        <v>0</v>
      </c>
      <c r="O893" s="23">
        <f>F893*H893</f>
        <v>0</v>
      </c>
      <c r="P893" s="24" t="e">
        <f>(I893*F893)/N893</f>
        <v>#DIV/0!</v>
      </c>
      <c r="Q893" s="25">
        <f>F893*J893</f>
        <v>0</v>
      </c>
      <c r="R893" s="26" t="e">
        <f>(Q893*9)/N893</f>
        <v>#DIV/0!</v>
      </c>
      <c r="S893" s="25">
        <f>F893*K893</f>
        <v>0</v>
      </c>
      <c r="T893" s="23">
        <f>L893*F893</f>
        <v>0</v>
      </c>
      <c r="U893" s="23">
        <f>M893*F893</f>
        <v>0</v>
      </c>
      <c r="V893" s="27" t="e">
        <f>(U893*4)/N893</f>
        <v>#DIV/0!</v>
      </c>
      <c r="W893" s="24" t="e">
        <f>U893/E893</f>
        <v>#DIV/0!</v>
      </c>
      <c r="X893" s="16">
        <f>IF($D$3="Calories",N893,"")</f>
        <v>0</v>
      </c>
      <c r="Y893" s="16">
        <f>IF($F$3="Grams",O893,IF($F$3="% Calories",P893,""))</f>
        <v>0</v>
      </c>
      <c r="Z893" s="16" t="str">
        <f>IF($G$3="Grams",K893,"")</f>
        <v/>
      </c>
      <c r="AA893" s="16">
        <f>IF($H$3="Grams",Q893,IF($H$3="% Calories",R893,""))</f>
        <v>0</v>
      </c>
      <c r="AB893" s="16" t="str">
        <f>IF($I$3="Milligrams",T893,"")</f>
        <v/>
      </c>
      <c r="AC893" s="16">
        <f>IF($E$3="Grams",U893, IF($E$3="% Calories", V893, IF($E$3="% Weight",W893, "")))</f>
        <v>0</v>
      </c>
      <c r="AD893" s="29">
        <v>1</v>
      </c>
    </row>
    <row r="894" spans="1:30">
      <c r="A894" s="30" t="str">
        <f>IF(AND((AC894&lt;=$E$4),(AB894&lt;=$I$4),(AA894&lt;=$H$4),(Z894&lt;=$G$4),(Y894&lt;=$F$4),(X894&lt;=$D$4)),"Compliant","Non-Compliant")</f>
        <v>Compliant</v>
      </c>
      <c r="B894" s="38"/>
      <c r="C894" s="38"/>
      <c r="D894" s="39"/>
      <c r="E894" s="40"/>
      <c r="F894" s="31"/>
      <c r="G894" s="40"/>
      <c r="H894" s="40"/>
      <c r="I894" s="40"/>
      <c r="J894" s="40"/>
      <c r="K894" s="40"/>
      <c r="L894" s="40"/>
      <c r="M894" s="40"/>
      <c r="N894" s="32">
        <f>F894*G894</f>
        <v>0</v>
      </c>
      <c r="O894" s="32">
        <f>F894*H894</f>
        <v>0</v>
      </c>
      <c r="P894" s="33" t="e">
        <f>(I894*F894)/N894</f>
        <v>#DIV/0!</v>
      </c>
      <c r="Q894" s="34">
        <f>F894*J894</f>
        <v>0</v>
      </c>
      <c r="R894" s="35" t="e">
        <f>(Q894*9)/N894</f>
        <v>#DIV/0!</v>
      </c>
      <c r="S894" s="34">
        <f>F894*K894</f>
        <v>0</v>
      </c>
      <c r="T894" s="32">
        <f>L894*F894</f>
        <v>0</v>
      </c>
      <c r="U894" s="32">
        <f>M894*F894</f>
        <v>0</v>
      </c>
      <c r="V894" s="36" t="e">
        <f>(U894*4)/N894</f>
        <v>#DIV/0!</v>
      </c>
      <c r="W894" s="33" t="e">
        <f>U894/E894</f>
        <v>#DIV/0!</v>
      </c>
      <c r="X894" s="16">
        <f>IF($D$3="Calories",N894,"")</f>
        <v>0</v>
      </c>
      <c r="Y894" s="16">
        <f>IF($F$3="Grams",O894,IF($F$3="% Calories",P894,""))</f>
        <v>0</v>
      </c>
      <c r="Z894" s="16" t="str">
        <f>IF($G$3="Grams",K894,"")</f>
        <v/>
      </c>
      <c r="AA894" s="16">
        <f>IF($H$3="Grams",Q894,IF($H$3="% Calories",R894,""))</f>
        <v>0</v>
      </c>
      <c r="AB894" s="16" t="str">
        <f>IF($I$3="Milligrams",T894,"")</f>
        <v/>
      </c>
      <c r="AC894" s="16">
        <f>IF($E$3="Grams",U894, IF($E$3="% Calories", V894, IF($E$3="% Weight",W894, "")))</f>
        <v>0</v>
      </c>
      <c r="AD894" s="29">
        <v>1</v>
      </c>
    </row>
    <row r="895" spans="1:30">
      <c r="A895" s="21" t="str">
        <f>IF(AND((AC895&lt;=$E$4),(AB895&lt;=$I$4),(AA895&lt;=$H$4),(Z895&lt;=$G$4),(Y895&lt;=$F$4),(X895&lt;=$D$4)),"Compliant","Non-Compliant")</f>
        <v>Compliant</v>
      </c>
      <c r="B895" s="41"/>
      <c r="C895" s="41"/>
      <c r="D895" s="42"/>
      <c r="E895" s="43"/>
      <c r="F895" s="22"/>
      <c r="G895" s="43"/>
      <c r="H895" s="43"/>
      <c r="I895" s="43"/>
      <c r="J895" s="43"/>
      <c r="K895" s="43"/>
      <c r="L895" s="43"/>
      <c r="M895" s="43"/>
      <c r="N895" s="23">
        <f>F895*G895</f>
        <v>0</v>
      </c>
      <c r="O895" s="23">
        <f>F895*H895</f>
        <v>0</v>
      </c>
      <c r="P895" s="24" t="e">
        <f>(I895*F895)/N895</f>
        <v>#DIV/0!</v>
      </c>
      <c r="Q895" s="25">
        <f>F895*J895</f>
        <v>0</v>
      </c>
      <c r="R895" s="26" t="e">
        <f>(Q895*9)/N895</f>
        <v>#DIV/0!</v>
      </c>
      <c r="S895" s="25">
        <f>F895*K895</f>
        <v>0</v>
      </c>
      <c r="T895" s="23">
        <f>L895*F895</f>
        <v>0</v>
      </c>
      <c r="U895" s="23">
        <f>M895*F895</f>
        <v>0</v>
      </c>
      <c r="V895" s="27" t="e">
        <f>(U895*4)/N895</f>
        <v>#DIV/0!</v>
      </c>
      <c r="W895" s="24" t="e">
        <f>U895/E895</f>
        <v>#DIV/0!</v>
      </c>
      <c r="X895" s="16">
        <f>IF($D$3="Calories",N895,"")</f>
        <v>0</v>
      </c>
      <c r="Y895" s="16">
        <f>IF($F$3="Grams",O895,IF($F$3="% Calories",P895,""))</f>
        <v>0</v>
      </c>
      <c r="Z895" s="16" t="str">
        <f>IF($G$3="Grams",K895,"")</f>
        <v/>
      </c>
      <c r="AA895" s="16">
        <f>IF($H$3="Grams",Q895,IF($H$3="% Calories",R895,""))</f>
        <v>0</v>
      </c>
      <c r="AB895" s="16" t="str">
        <f>IF($I$3="Milligrams",T895,"")</f>
        <v/>
      </c>
      <c r="AC895" s="16">
        <f>IF($E$3="Grams",U895, IF($E$3="% Calories", V895, IF($E$3="% Weight",W895, "")))</f>
        <v>0</v>
      </c>
      <c r="AD895" s="29">
        <v>1</v>
      </c>
    </row>
    <row r="896" spans="1:30">
      <c r="A896" s="30" t="str">
        <f>IF(AND((AC896&lt;=$E$4),(AB896&lt;=$I$4),(AA896&lt;=$H$4),(Z896&lt;=$G$4),(Y896&lt;=$F$4),(X896&lt;=$D$4)),"Compliant","Non-Compliant")</f>
        <v>Compliant</v>
      </c>
      <c r="B896" s="38"/>
      <c r="C896" s="38"/>
      <c r="D896" s="39"/>
      <c r="E896" s="40"/>
      <c r="F896" s="31"/>
      <c r="G896" s="40"/>
      <c r="H896" s="40"/>
      <c r="I896" s="40"/>
      <c r="J896" s="40"/>
      <c r="K896" s="40"/>
      <c r="L896" s="40"/>
      <c r="M896" s="40"/>
      <c r="N896" s="32">
        <f>F896*G896</f>
        <v>0</v>
      </c>
      <c r="O896" s="32">
        <f>F896*H896</f>
        <v>0</v>
      </c>
      <c r="P896" s="33" t="e">
        <f>(I896*F896)/N896</f>
        <v>#DIV/0!</v>
      </c>
      <c r="Q896" s="34">
        <f>F896*J896</f>
        <v>0</v>
      </c>
      <c r="R896" s="35" t="e">
        <f>(Q896*9)/N896</f>
        <v>#DIV/0!</v>
      </c>
      <c r="S896" s="34">
        <f>F896*K896</f>
        <v>0</v>
      </c>
      <c r="T896" s="32">
        <f>L896*F896</f>
        <v>0</v>
      </c>
      <c r="U896" s="32">
        <f>M896*F896</f>
        <v>0</v>
      </c>
      <c r="V896" s="36" t="e">
        <f>(U896*4)/N896</f>
        <v>#DIV/0!</v>
      </c>
      <c r="W896" s="33" t="e">
        <f>U896/E896</f>
        <v>#DIV/0!</v>
      </c>
      <c r="X896" s="16">
        <f>IF($D$3="Calories",N896,"")</f>
        <v>0</v>
      </c>
      <c r="Y896" s="16">
        <f>IF($F$3="Grams",O896,IF($F$3="% Calories",P896,""))</f>
        <v>0</v>
      </c>
      <c r="Z896" s="16" t="str">
        <f>IF($G$3="Grams",K896,"")</f>
        <v/>
      </c>
      <c r="AA896" s="16">
        <f>IF($H$3="Grams",Q896,IF($H$3="% Calories",R896,""))</f>
        <v>0</v>
      </c>
      <c r="AB896" s="16" t="str">
        <f>IF($I$3="Milligrams",T896,"")</f>
        <v/>
      </c>
      <c r="AC896" s="16">
        <f>IF($E$3="Grams",U896, IF($E$3="% Calories", V896, IF($E$3="% Weight",W896, "")))</f>
        <v>0</v>
      </c>
      <c r="AD896" s="29">
        <v>1</v>
      </c>
    </row>
    <row r="897" spans="1:30">
      <c r="A897" s="21" t="str">
        <f>IF(AND((AC897&lt;=$E$4),(AB897&lt;=$I$4),(AA897&lt;=$H$4),(Z897&lt;=$G$4),(Y897&lt;=$F$4),(X897&lt;=$D$4)),"Compliant","Non-Compliant")</f>
        <v>Compliant</v>
      </c>
      <c r="B897" s="41"/>
      <c r="C897" s="41"/>
      <c r="D897" s="42"/>
      <c r="E897" s="43"/>
      <c r="F897" s="22"/>
      <c r="G897" s="43"/>
      <c r="H897" s="43"/>
      <c r="I897" s="43"/>
      <c r="J897" s="43"/>
      <c r="K897" s="43"/>
      <c r="L897" s="43"/>
      <c r="M897" s="43"/>
      <c r="N897" s="23">
        <f>F897*G897</f>
        <v>0</v>
      </c>
      <c r="O897" s="23">
        <f>F897*H897</f>
        <v>0</v>
      </c>
      <c r="P897" s="24" t="e">
        <f>(I897*F897)/N897</f>
        <v>#DIV/0!</v>
      </c>
      <c r="Q897" s="25">
        <f>F897*J897</f>
        <v>0</v>
      </c>
      <c r="R897" s="26" t="e">
        <f>(Q897*9)/N897</f>
        <v>#DIV/0!</v>
      </c>
      <c r="S897" s="25">
        <f>F897*K897</f>
        <v>0</v>
      </c>
      <c r="T897" s="23">
        <f>L897*F897</f>
        <v>0</v>
      </c>
      <c r="U897" s="23">
        <f>M897*F897</f>
        <v>0</v>
      </c>
      <c r="V897" s="27" t="e">
        <f>(U897*4)/N897</f>
        <v>#DIV/0!</v>
      </c>
      <c r="W897" s="24" t="e">
        <f>U897/E897</f>
        <v>#DIV/0!</v>
      </c>
      <c r="X897" s="16">
        <f>IF($D$3="Calories",N897,"")</f>
        <v>0</v>
      </c>
      <c r="Y897" s="16">
        <f>IF($F$3="Grams",O897,IF($F$3="% Calories",P897,""))</f>
        <v>0</v>
      </c>
      <c r="Z897" s="16" t="str">
        <f>IF($G$3="Grams",K897,"")</f>
        <v/>
      </c>
      <c r="AA897" s="16">
        <f>IF($H$3="Grams",Q897,IF($H$3="% Calories",R897,""))</f>
        <v>0</v>
      </c>
      <c r="AB897" s="16" t="str">
        <f>IF($I$3="Milligrams",T897,"")</f>
        <v/>
      </c>
      <c r="AC897" s="16">
        <f>IF($E$3="Grams",U897, IF($E$3="% Calories", V897, IF($E$3="% Weight",W897, "")))</f>
        <v>0</v>
      </c>
      <c r="AD897" s="29">
        <v>1</v>
      </c>
    </row>
    <row r="898" spans="1:30">
      <c r="A898" s="30" t="str">
        <f>IF(AND((AC898&lt;=$E$4),(AB898&lt;=$I$4),(AA898&lt;=$H$4),(Z898&lt;=$G$4),(Y898&lt;=$F$4),(X898&lt;=$D$4)),"Compliant","Non-Compliant")</f>
        <v>Compliant</v>
      </c>
      <c r="B898" s="38"/>
      <c r="C898" s="38"/>
      <c r="D898" s="39"/>
      <c r="E898" s="40"/>
      <c r="F898" s="31"/>
      <c r="G898" s="40"/>
      <c r="H898" s="40"/>
      <c r="I898" s="40"/>
      <c r="J898" s="40"/>
      <c r="K898" s="40"/>
      <c r="L898" s="40"/>
      <c r="M898" s="40"/>
      <c r="N898" s="32">
        <f>F898*G898</f>
        <v>0</v>
      </c>
      <c r="O898" s="32">
        <f>F898*H898</f>
        <v>0</v>
      </c>
      <c r="P898" s="33" t="e">
        <f>(I898*F898)/N898</f>
        <v>#DIV/0!</v>
      </c>
      <c r="Q898" s="34">
        <f>F898*J898</f>
        <v>0</v>
      </c>
      <c r="R898" s="35" t="e">
        <f>(Q898*9)/N898</f>
        <v>#DIV/0!</v>
      </c>
      <c r="S898" s="34">
        <f>F898*K898</f>
        <v>0</v>
      </c>
      <c r="T898" s="32">
        <f>L898*F898</f>
        <v>0</v>
      </c>
      <c r="U898" s="32">
        <f>M898*F898</f>
        <v>0</v>
      </c>
      <c r="V898" s="36" t="e">
        <f>(U898*4)/N898</f>
        <v>#DIV/0!</v>
      </c>
      <c r="W898" s="33" t="e">
        <f>U898/E898</f>
        <v>#DIV/0!</v>
      </c>
      <c r="X898" s="16">
        <f>IF($D$3="Calories",N898,"")</f>
        <v>0</v>
      </c>
      <c r="Y898" s="16">
        <f>IF($F$3="Grams",O898,IF($F$3="% Calories",P898,""))</f>
        <v>0</v>
      </c>
      <c r="Z898" s="16" t="str">
        <f>IF($G$3="Grams",K898,"")</f>
        <v/>
      </c>
      <c r="AA898" s="16">
        <f>IF($H$3="Grams",Q898,IF($H$3="% Calories",R898,""))</f>
        <v>0</v>
      </c>
      <c r="AB898" s="16" t="str">
        <f>IF($I$3="Milligrams",T898,"")</f>
        <v/>
      </c>
      <c r="AC898" s="16">
        <f>IF($E$3="Grams",U898, IF($E$3="% Calories", V898, IF($E$3="% Weight",W898, "")))</f>
        <v>0</v>
      </c>
      <c r="AD898" s="29">
        <v>1</v>
      </c>
    </row>
    <row r="899" spans="1:30">
      <c r="A899" s="21" t="str">
        <f>IF(AND((AC899&lt;=$E$4),(AB899&lt;=$I$4),(AA899&lt;=$H$4),(Z899&lt;=$G$4),(Y899&lt;=$F$4),(X899&lt;=$D$4)),"Compliant","Non-Compliant")</f>
        <v>Compliant</v>
      </c>
      <c r="B899" s="41"/>
      <c r="C899" s="41"/>
      <c r="D899" s="42"/>
      <c r="E899" s="43"/>
      <c r="F899" s="22"/>
      <c r="G899" s="43"/>
      <c r="H899" s="43"/>
      <c r="I899" s="43"/>
      <c r="J899" s="43"/>
      <c r="K899" s="43"/>
      <c r="L899" s="43"/>
      <c r="M899" s="43"/>
      <c r="N899" s="23">
        <f>F899*G899</f>
        <v>0</v>
      </c>
      <c r="O899" s="23">
        <f>F899*H899</f>
        <v>0</v>
      </c>
      <c r="P899" s="24" t="e">
        <f>(I899*F899)/N899</f>
        <v>#DIV/0!</v>
      </c>
      <c r="Q899" s="25">
        <f>F899*J899</f>
        <v>0</v>
      </c>
      <c r="R899" s="26" t="e">
        <f>(Q899*9)/N899</f>
        <v>#DIV/0!</v>
      </c>
      <c r="S899" s="25">
        <f>F899*K899</f>
        <v>0</v>
      </c>
      <c r="T899" s="23">
        <f>L899*F899</f>
        <v>0</v>
      </c>
      <c r="U899" s="23">
        <f>M899*F899</f>
        <v>0</v>
      </c>
      <c r="V899" s="27" t="e">
        <f>(U899*4)/N899</f>
        <v>#DIV/0!</v>
      </c>
      <c r="W899" s="24" t="e">
        <f>U899/E899</f>
        <v>#DIV/0!</v>
      </c>
      <c r="X899" s="16">
        <f>IF($D$3="Calories",N899,"")</f>
        <v>0</v>
      </c>
      <c r="Y899" s="16">
        <f>IF($F$3="Grams",O899,IF($F$3="% Calories",P899,""))</f>
        <v>0</v>
      </c>
      <c r="Z899" s="16" t="str">
        <f>IF($G$3="Grams",K899,"")</f>
        <v/>
      </c>
      <c r="AA899" s="16">
        <f>IF($H$3="Grams",Q899,IF($H$3="% Calories",R899,""))</f>
        <v>0</v>
      </c>
      <c r="AB899" s="16" t="str">
        <f>IF($I$3="Milligrams",T899,"")</f>
        <v/>
      </c>
      <c r="AC899" s="16">
        <f>IF($E$3="Grams",U899, IF($E$3="% Calories", V899, IF($E$3="% Weight",W899, "")))</f>
        <v>0</v>
      </c>
      <c r="AD899" s="29">
        <v>1</v>
      </c>
    </row>
    <row r="900" spans="1:30">
      <c r="A900" s="30" t="str">
        <f>IF(AND((AC900&lt;=$E$4),(AB900&lt;=$I$4),(AA900&lt;=$H$4),(Z900&lt;=$G$4),(Y900&lt;=$F$4),(X900&lt;=$D$4)),"Compliant","Non-Compliant")</f>
        <v>Compliant</v>
      </c>
      <c r="B900" s="38"/>
      <c r="C900" s="38"/>
      <c r="D900" s="39"/>
      <c r="E900" s="40"/>
      <c r="F900" s="31"/>
      <c r="G900" s="40"/>
      <c r="H900" s="40"/>
      <c r="I900" s="40"/>
      <c r="J900" s="40"/>
      <c r="K900" s="40"/>
      <c r="L900" s="40"/>
      <c r="M900" s="40"/>
      <c r="N900" s="32">
        <f>F900*G900</f>
        <v>0</v>
      </c>
      <c r="O900" s="32">
        <f>F900*H900</f>
        <v>0</v>
      </c>
      <c r="P900" s="33" t="e">
        <f>(I900*F900)/N900</f>
        <v>#DIV/0!</v>
      </c>
      <c r="Q900" s="34">
        <f>F900*J900</f>
        <v>0</v>
      </c>
      <c r="R900" s="35" t="e">
        <f>(Q900*9)/N900</f>
        <v>#DIV/0!</v>
      </c>
      <c r="S900" s="34">
        <f>F900*K900</f>
        <v>0</v>
      </c>
      <c r="T900" s="32">
        <f>L900*F900</f>
        <v>0</v>
      </c>
      <c r="U900" s="32">
        <f>M900*F900</f>
        <v>0</v>
      </c>
      <c r="V900" s="36" t="e">
        <f>(U900*4)/N900</f>
        <v>#DIV/0!</v>
      </c>
      <c r="W900" s="33" t="e">
        <f>U900/E900</f>
        <v>#DIV/0!</v>
      </c>
      <c r="X900" s="16">
        <f>IF($D$3="Calories",N900,"")</f>
        <v>0</v>
      </c>
      <c r="Y900" s="16">
        <f>IF($F$3="Grams",O900,IF($F$3="% Calories",P900,""))</f>
        <v>0</v>
      </c>
      <c r="Z900" s="16" t="str">
        <f>IF($G$3="Grams",K900,"")</f>
        <v/>
      </c>
      <c r="AA900" s="16">
        <f>IF($H$3="Grams",Q900,IF($H$3="% Calories",R900,""))</f>
        <v>0</v>
      </c>
      <c r="AB900" s="16" t="str">
        <f>IF($I$3="Milligrams",T900,"")</f>
        <v/>
      </c>
      <c r="AC900" s="16">
        <f>IF($E$3="Grams",U900, IF($E$3="% Calories", V900, IF($E$3="% Weight",W900, "")))</f>
        <v>0</v>
      </c>
      <c r="AD900" s="29">
        <v>1</v>
      </c>
    </row>
    <row r="901" spans="1:30">
      <c r="A901" s="21" t="str">
        <f>IF(AND((AC901&lt;=$E$4),(AB901&lt;=$I$4),(AA901&lt;=$H$4),(Z901&lt;=$G$4),(Y901&lt;=$F$4),(X901&lt;=$D$4)),"Compliant","Non-Compliant")</f>
        <v>Compliant</v>
      </c>
      <c r="B901" s="41"/>
      <c r="C901" s="41"/>
      <c r="D901" s="42"/>
      <c r="E901" s="43"/>
      <c r="F901" s="22"/>
      <c r="G901" s="43"/>
      <c r="H901" s="43"/>
      <c r="I901" s="43"/>
      <c r="J901" s="43"/>
      <c r="K901" s="43"/>
      <c r="L901" s="43"/>
      <c r="M901" s="43"/>
      <c r="N901" s="23">
        <f>F901*G901</f>
        <v>0</v>
      </c>
      <c r="O901" s="23">
        <f>F901*H901</f>
        <v>0</v>
      </c>
      <c r="P901" s="24" t="e">
        <f>(I901*F901)/N901</f>
        <v>#DIV/0!</v>
      </c>
      <c r="Q901" s="25">
        <f>F901*J901</f>
        <v>0</v>
      </c>
      <c r="R901" s="26" t="e">
        <f>(Q901*9)/N901</f>
        <v>#DIV/0!</v>
      </c>
      <c r="S901" s="25">
        <f>F901*K901</f>
        <v>0</v>
      </c>
      <c r="T901" s="23">
        <f>L901*F901</f>
        <v>0</v>
      </c>
      <c r="U901" s="23">
        <f>M901*F901</f>
        <v>0</v>
      </c>
      <c r="V901" s="27" t="e">
        <f>(U901*4)/N901</f>
        <v>#DIV/0!</v>
      </c>
      <c r="W901" s="24" t="e">
        <f>U901/E901</f>
        <v>#DIV/0!</v>
      </c>
      <c r="X901" s="16">
        <f>IF($D$3="Calories",N901,"")</f>
        <v>0</v>
      </c>
      <c r="Y901" s="16">
        <f>IF($F$3="Grams",O901,IF($F$3="% Calories",P901,""))</f>
        <v>0</v>
      </c>
      <c r="Z901" s="16" t="str">
        <f>IF($G$3="Grams",K901,"")</f>
        <v/>
      </c>
      <c r="AA901" s="16">
        <f>IF($H$3="Grams",Q901,IF($H$3="% Calories",R901,""))</f>
        <v>0</v>
      </c>
      <c r="AB901" s="16" t="str">
        <f>IF($I$3="Milligrams",T901,"")</f>
        <v/>
      </c>
      <c r="AC901" s="16">
        <f>IF($E$3="Grams",U901, IF($E$3="% Calories", V901, IF($E$3="% Weight",W901, "")))</f>
        <v>0</v>
      </c>
      <c r="AD901" s="29">
        <v>1</v>
      </c>
    </row>
    <row r="902" spans="1:30">
      <c r="A902" s="30" t="str">
        <f>IF(AND((AC902&lt;=$E$4),(AB902&lt;=$I$4),(AA902&lt;=$H$4),(Z902&lt;=$G$4),(Y902&lt;=$F$4),(X902&lt;=$D$4)),"Compliant","Non-Compliant")</f>
        <v>Compliant</v>
      </c>
      <c r="B902" s="38"/>
      <c r="C902" s="38"/>
      <c r="D902" s="39"/>
      <c r="E902" s="40"/>
      <c r="F902" s="31"/>
      <c r="G902" s="40"/>
      <c r="H902" s="40"/>
      <c r="I902" s="40"/>
      <c r="J902" s="40"/>
      <c r="K902" s="40"/>
      <c r="L902" s="40"/>
      <c r="M902" s="40"/>
      <c r="N902" s="32">
        <f>F902*G902</f>
        <v>0</v>
      </c>
      <c r="O902" s="32">
        <f>F902*H902</f>
        <v>0</v>
      </c>
      <c r="P902" s="33" t="e">
        <f>(I902*F902)/N902</f>
        <v>#DIV/0!</v>
      </c>
      <c r="Q902" s="34">
        <f>F902*J902</f>
        <v>0</v>
      </c>
      <c r="R902" s="35" t="e">
        <f>(Q902*9)/N902</f>
        <v>#DIV/0!</v>
      </c>
      <c r="S902" s="34">
        <f>F902*K902</f>
        <v>0</v>
      </c>
      <c r="T902" s="32">
        <f>L902*F902</f>
        <v>0</v>
      </c>
      <c r="U902" s="32">
        <f>M902*F902</f>
        <v>0</v>
      </c>
      <c r="V902" s="36" t="e">
        <f>(U902*4)/N902</f>
        <v>#DIV/0!</v>
      </c>
      <c r="W902" s="33" t="e">
        <f>U902/E902</f>
        <v>#DIV/0!</v>
      </c>
      <c r="X902" s="16">
        <f>IF($D$3="Calories",N902,"")</f>
        <v>0</v>
      </c>
      <c r="Y902" s="16">
        <f>IF($F$3="Grams",O902,IF($F$3="% Calories",P902,""))</f>
        <v>0</v>
      </c>
      <c r="Z902" s="16" t="str">
        <f>IF($G$3="Grams",K902,"")</f>
        <v/>
      </c>
      <c r="AA902" s="16">
        <f>IF($H$3="Grams",Q902,IF($H$3="% Calories",R902,""))</f>
        <v>0</v>
      </c>
      <c r="AB902" s="16" t="str">
        <f>IF($I$3="Milligrams",T902,"")</f>
        <v/>
      </c>
      <c r="AC902" s="16">
        <f>IF($E$3="Grams",U902, IF($E$3="% Calories", V902, IF($E$3="% Weight",W902, "")))</f>
        <v>0</v>
      </c>
      <c r="AD902" s="29">
        <v>1</v>
      </c>
    </row>
    <row r="903" spans="1:30">
      <c r="A903" s="21" t="str">
        <f>IF(AND((AC903&lt;=$E$4),(AB903&lt;=$I$4),(AA903&lt;=$H$4),(Z903&lt;=$G$4),(Y903&lt;=$F$4),(X903&lt;=$D$4)),"Compliant","Non-Compliant")</f>
        <v>Compliant</v>
      </c>
      <c r="B903" s="41"/>
      <c r="C903" s="41"/>
      <c r="D903" s="42"/>
      <c r="E903" s="43"/>
      <c r="F903" s="22"/>
      <c r="G903" s="43"/>
      <c r="H903" s="43"/>
      <c r="I903" s="43"/>
      <c r="J903" s="43"/>
      <c r="K903" s="43"/>
      <c r="L903" s="43"/>
      <c r="M903" s="43"/>
      <c r="N903" s="23">
        <f>F903*G903</f>
        <v>0</v>
      </c>
      <c r="O903" s="23">
        <f>F903*H903</f>
        <v>0</v>
      </c>
      <c r="P903" s="24" t="e">
        <f>(I903*F903)/N903</f>
        <v>#DIV/0!</v>
      </c>
      <c r="Q903" s="25">
        <f>F903*J903</f>
        <v>0</v>
      </c>
      <c r="R903" s="26" t="e">
        <f>(Q903*9)/N903</f>
        <v>#DIV/0!</v>
      </c>
      <c r="S903" s="25">
        <f>F903*K903</f>
        <v>0</v>
      </c>
      <c r="T903" s="23">
        <f>L903*F903</f>
        <v>0</v>
      </c>
      <c r="U903" s="23">
        <f>M903*F903</f>
        <v>0</v>
      </c>
      <c r="V903" s="27" t="e">
        <f>(U903*4)/N903</f>
        <v>#DIV/0!</v>
      </c>
      <c r="W903" s="24" t="e">
        <f>U903/E903</f>
        <v>#DIV/0!</v>
      </c>
      <c r="X903" s="16">
        <f>IF($D$3="Calories",N903,"")</f>
        <v>0</v>
      </c>
      <c r="Y903" s="16">
        <f>IF($F$3="Grams",O903,IF($F$3="% Calories",P903,""))</f>
        <v>0</v>
      </c>
      <c r="Z903" s="16" t="str">
        <f>IF($G$3="Grams",K903,"")</f>
        <v/>
      </c>
      <c r="AA903" s="16">
        <f>IF($H$3="Grams",Q903,IF($H$3="% Calories",R903,""))</f>
        <v>0</v>
      </c>
      <c r="AB903" s="16" t="str">
        <f>IF($I$3="Milligrams",T903,"")</f>
        <v/>
      </c>
      <c r="AC903" s="16">
        <f>IF($E$3="Grams",U903, IF($E$3="% Calories", V903, IF($E$3="% Weight",W903, "")))</f>
        <v>0</v>
      </c>
      <c r="AD903" s="29">
        <v>1</v>
      </c>
    </row>
    <row r="904" spans="1:30">
      <c r="A904" s="30" t="str">
        <f>IF(AND((AC904&lt;=$E$4),(AB904&lt;=$I$4),(AA904&lt;=$H$4),(Z904&lt;=$G$4),(Y904&lt;=$F$4),(X904&lt;=$D$4)),"Compliant","Non-Compliant")</f>
        <v>Compliant</v>
      </c>
      <c r="B904" s="38"/>
      <c r="C904" s="38"/>
      <c r="D904" s="39"/>
      <c r="E904" s="40"/>
      <c r="F904" s="31"/>
      <c r="G904" s="40"/>
      <c r="H904" s="40"/>
      <c r="I904" s="40"/>
      <c r="J904" s="40"/>
      <c r="K904" s="40"/>
      <c r="L904" s="40"/>
      <c r="M904" s="40"/>
      <c r="N904" s="32">
        <f>F904*G904</f>
        <v>0</v>
      </c>
      <c r="O904" s="32">
        <f>F904*H904</f>
        <v>0</v>
      </c>
      <c r="P904" s="33" t="e">
        <f>(I904*F904)/N904</f>
        <v>#DIV/0!</v>
      </c>
      <c r="Q904" s="34">
        <f>F904*J904</f>
        <v>0</v>
      </c>
      <c r="R904" s="35" t="e">
        <f>(Q904*9)/N904</f>
        <v>#DIV/0!</v>
      </c>
      <c r="S904" s="34">
        <f>F904*K904</f>
        <v>0</v>
      </c>
      <c r="T904" s="32">
        <f>L904*F904</f>
        <v>0</v>
      </c>
      <c r="U904" s="32">
        <f>M904*F904</f>
        <v>0</v>
      </c>
      <c r="V904" s="36" t="e">
        <f>(U904*4)/N904</f>
        <v>#DIV/0!</v>
      </c>
      <c r="W904" s="33" t="e">
        <f>U904/E904</f>
        <v>#DIV/0!</v>
      </c>
      <c r="X904" s="16">
        <f>IF($D$3="Calories",N904,"")</f>
        <v>0</v>
      </c>
      <c r="Y904" s="16">
        <f>IF($F$3="Grams",O904,IF($F$3="% Calories",P904,""))</f>
        <v>0</v>
      </c>
      <c r="Z904" s="16" t="str">
        <f>IF($G$3="Grams",K904,"")</f>
        <v/>
      </c>
      <c r="AA904" s="16">
        <f>IF($H$3="Grams",Q904,IF($H$3="% Calories",R904,""))</f>
        <v>0</v>
      </c>
      <c r="AB904" s="16" t="str">
        <f>IF($I$3="Milligrams",T904,"")</f>
        <v/>
      </c>
      <c r="AC904" s="16">
        <f>IF($E$3="Grams",U904, IF($E$3="% Calories", V904, IF($E$3="% Weight",W904, "")))</f>
        <v>0</v>
      </c>
      <c r="AD904" s="29">
        <v>1</v>
      </c>
    </row>
    <row r="905" spans="1:30">
      <c r="A905" s="21" t="str">
        <f>IF(AND((AC905&lt;=$E$4),(AB905&lt;=$I$4),(AA905&lt;=$H$4),(Z905&lt;=$G$4),(Y905&lt;=$F$4),(X905&lt;=$D$4)),"Compliant","Non-Compliant")</f>
        <v>Compliant</v>
      </c>
      <c r="B905" s="41"/>
      <c r="C905" s="41"/>
      <c r="D905" s="42"/>
      <c r="E905" s="43"/>
      <c r="F905" s="22"/>
      <c r="G905" s="43"/>
      <c r="H905" s="43"/>
      <c r="I905" s="43"/>
      <c r="J905" s="43"/>
      <c r="K905" s="43"/>
      <c r="L905" s="43"/>
      <c r="M905" s="43"/>
      <c r="N905" s="23">
        <f>F905*G905</f>
        <v>0</v>
      </c>
      <c r="O905" s="23">
        <f>F905*H905</f>
        <v>0</v>
      </c>
      <c r="P905" s="24" t="e">
        <f>(I905*F905)/N905</f>
        <v>#DIV/0!</v>
      </c>
      <c r="Q905" s="25">
        <f>F905*J905</f>
        <v>0</v>
      </c>
      <c r="R905" s="26" t="e">
        <f>(Q905*9)/N905</f>
        <v>#DIV/0!</v>
      </c>
      <c r="S905" s="25">
        <f>F905*K905</f>
        <v>0</v>
      </c>
      <c r="T905" s="23">
        <f>L905*F905</f>
        <v>0</v>
      </c>
      <c r="U905" s="23">
        <f>M905*F905</f>
        <v>0</v>
      </c>
      <c r="V905" s="27" t="e">
        <f>(U905*4)/N905</f>
        <v>#DIV/0!</v>
      </c>
      <c r="W905" s="24" t="e">
        <f>U905/E905</f>
        <v>#DIV/0!</v>
      </c>
      <c r="X905" s="16">
        <f>IF($D$3="Calories",N905,"")</f>
        <v>0</v>
      </c>
      <c r="Y905" s="16">
        <f>IF($F$3="Grams",O905,IF($F$3="% Calories",P905,""))</f>
        <v>0</v>
      </c>
      <c r="Z905" s="16" t="str">
        <f>IF($G$3="Grams",K905,"")</f>
        <v/>
      </c>
      <c r="AA905" s="16">
        <f>IF($H$3="Grams",Q905,IF($H$3="% Calories",R905,""))</f>
        <v>0</v>
      </c>
      <c r="AB905" s="16" t="str">
        <f>IF($I$3="Milligrams",T905,"")</f>
        <v/>
      </c>
      <c r="AC905" s="16">
        <f>IF($E$3="Grams",U905, IF($E$3="% Calories", V905, IF($E$3="% Weight",W905, "")))</f>
        <v>0</v>
      </c>
      <c r="AD905" s="29">
        <v>1</v>
      </c>
    </row>
    <row r="906" spans="1:30">
      <c r="A906" s="30" t="str">
        <f>IF(AND((AC906&lt;=$E$4),(AB906&lt;=$I$4),(AA906&lt;=$H$4),(Z906&lt;=$G$4),(Y906&lt;=$F$4),(X906&lt;=$D$4)),"Compliant","Non-Compliant")</f>
        <v>Compliant</v>
      </c>
      <c r="B906" s="38"/>
      <c r="C906" s="38"/>
      <c r="D906" s="39"/>
      <c r="E906" s="40"/>
      <c r="F906" s="31"/>
      <c r="G906" s="40"/>
      <c r="H906" s="40"/>
      <c r="I906" s="40"/>
      <c r="J906" s="40"/>
      <c r="K906" s="40"/>
      <c r="L906" s="40"/>
      <c r="M906" s="40"/>
      <c r="N906" s="32">
        <f>F906*G906</f>
        <v>0</v>
      </c>
      <c r="O906" s="32">
        <f>F906*H906</f>
        <v>0</v>
      </c>
      <c r="P906" s="33" t="e">
        <f>(I906*F906)/N906</f>
        <v>#DIV/0!</v>
      </c>
      <c r="Q906" s="34">
        <f>F906*J906</f>
        <v>0</v>
      </c>
      <c r="R906" s="35" t="e">
        <f>(Q906*9)/N906</f>
        <v>#DIV/0!</v>
      </c>
      <c r="S906" s="34">
        <f>F906*K906</f>
        <v>0</v>
      </c>
      <c r="T906" s="32">
        <f>L906*F906</f>
        <v>0</v>
      </c>
      <c r="U906" s="32">
        <f>M906*F906</f>
        <v>0</v>
      </c>
      <c r="V906" s="36" t="e">
        <f>(U906*4)/N906</f>
        <v>#DIV/0!</v>
      </c>
      <c r="W906" s="33" t="e">
        <f>U906/E906</f>
        <v>#DIV/0!</v>
      </c>
      <c r="X906" s="16">
        <f>IF($D$3="Calories",N906,"")</f>
        <v>0</v>
      </c>
      <c r="Y906" s="16">
        <f>IF($F$3="Grams",O906,IF($F$3="% Calories",P906,""))</f>
        <v>0</v>
      </c>
      <c r="Z906" s="16" t="str">
        <f>IF($G$3="Grams",K906,"")</f>
        <v/>
      </c>
      <c r="AA906" s="16">
        <f>IF($H$3="Grams",Q906,IF($H$3="% Calories",R906,""))</f>
        <v>0</v>
      </c>
      <c r="AB906" s="16" t="str">
        <f>IF($I$3="Milligrams",T906,"")</f>
        <v/>
      </c>
      <c r="AC906" s="16">
        <f>IF($E$3="Grams",U906, IF($E$3="% Calories", V906, IF($E$3="% Weight",W906, "")))</f>
        <v>0</v>
      </c>
      <c r="AD906" s="29">
        <v>1</v>
      </c>
    </row>
    <row r="907" spans="1:30">
      <c r="A907" s="21" t="str">
        <f>IF(AND((AC907&lt;=$E$4),(AB907&lt;=$I$4),(AA907&lt;=$H$4),(Z907&lt;=$G$4),(Y907&lt;=$F$4),(X907&lt;=$D$4)),"Compliant","Non-Compliant")</f>
        <v>Compliant</v>
      </c>
      <c r="B907" s="41"/>
      <c r="C907" s="41"/>
      <c r="D907" s="42"/>
      <c r="E907" s="43"/>
      <c r="F907" s="22"/>
      <c r="G907" s="43"/>
      <c r="H907" s="43"/>
      <c r="I907" s="43"/>
      <c r="J907" s="43"/>
      <c r="K907" s="43"/>
      <c r="L907" s="43"/>
      <c r="M907" s="43"/>
      <c r="N907" s="23">
        <f>F907*G907</f>
        <v>0</v>
      </c>
      <c r="O907" s="23">
        <f>F907*H907</f>
        <v>0</v>
      </c>
      <c r="P907" s="24" t="e">
        <f>(I907*F907)/N907</f>
        <v>#DIV/0!</v>
      </c>
      <c r="Q907" s="25">
        <f>F907*J907</f>
        <v>0</v>
      </c>
      <c r="R907" s="26" t="e">
        <f>(Q907*9)/N907</f>
        <v>#DIV/0!</v>
      </c>
      <c r="S907" s="25">
        <f>F907*K907</f>
        <v>0</v>
      </c>
      <c r="T907" s="23">
        <f>L907*F907</f>
        <v>0</v>
      </c>
      <c r="U907" s="23">
        <f>M907*F907</f>
        <v>0</v>
      </c>
      <c r="V907" s="27" t="e">
        <f>(U907*4)/N907</f>
        <v>#DIV/0!</v>
      </c>
      <c r="W907" s="24" t="e">
        <f>U907/E907</f>
        <v>#DIV/0!</v>
      </c>
      <c r="X907" s="16">
        <f>IF($D$3="Calories",N907,"")</f>
        <v>0</v>
      </c>
      <c r="Y907" s="16">
        <f>IF($F$3="Grams",O907,IF($F$3="% Calories",P907,""))</f>
        <v>0</v>
      </c>
      <c r="Z907" s="16" t="str">
        <f>IF($G$3="Grams",K907,"")</f>
        <v/>
      </c>
      <c r="AA907" s="16">
        <f>IF($H$3="Grams",Q907,IF($H$3="% Calories",R907,""))</f>
        <v>0</v>
      </c>
      <c r="AB907" s="16" t="str">
        <f>IF($I$3="Milligrams",T907,"")</f>
        <v/>
      </c>
      <c r="AC907" s="16">
        <f>IF($E$3="Grams",U907, IF($E$3="% Calories", V907, IF($E$3="% Weight",W907, "")))</f>
        <v>0</v>
      </c>
      <c r="AD907" s="29">
        <v>1</v>
      </c>
    </row>
    <row r="908" spans="1:30">
      <c r="A908" s="30" t="str">
        <f>IF(AND((AC908&lt;=$E$4),(AB908&lt;=$I$4),(AA908&lt;=$H$4),(Z908&lt;=$G$4),(Y908&lt;=$F$4),(X908&lt;=$D$4)),"Compliant","Non-Compliant")</f>
        <v>Compliant</v>
      </c>
      <c r="B908" s="38"/>
      <c r="C908" s="38"/>
      <c r="D908" s="39"/>
      <c r="E908" s="40"/>
      <c r="F908" s="31"/>
      <c r="G908" s="40"/>
      <c r="H908" s="40"/>
      <c r="I908" s="40"/>
      <c r="J908" s="40"/>
      <c r="K908" s="40"/>
      <c r="L908" s="40"/>
      <c r="M908" s="40"/>
      <c r="N908" s="32">
        <f>F908*G908</f>
        <v>0</v>
      </c>
      <c r="O908" s="32">
        <f>F908*H908</f>
        <v>0</v>
      </c>
      <c r="P908" s="33" t="e">
        <f>(I908*F908)/N908</f>
        <v>#DIV/0!</v>
      </c>
      <c r="Q908" s="34">
        <f>F908*J908</f>
        <v>0</v>
      </c>
      <c r="R908" s="35" t="e">
        <f>(Q908*9)/N908</f>
        <v>#DIV/0!</v>
      </c>
      <c r="S908" s="34">
        <f>F908*K908</f>
        <v>0</v>
      </c>
      <c r="T908" s="32">
        <f>L908*F908</f>
        <v>0</v>
      </c>
      <c r="U908" s="32">
        <f>M908*F908</f>
        <v>0</v>
      </c>
      <c r="V908" s="36" t="e">
        <f>(U908*4)/N908</f>
        <v>#DIV/0!</v>
      </c>
      <c r="W908" s="33" t="e">
        <f>U908/E908</f>
        <v>#DIV/0!</v>
      </c>
      <c r="X908" s="16">
        <f>IF($D$3="Calories",N908,"")</f>
        <v>0</v>
      </c>
      <c r="Y908" s="16">
        <f>IF($F$3="Grams",O908,IF($F$3="% Calories",P908,""))</f>
        <v>0</v>
      </c>
      <c r="Z908" s="16" t="str">
        <f>IF($G$3="Grams",K908,"")</f>
        <v/>
      </c>
      <c r="AA908" s="16">
        <f>IF($H$3="Grams",Q908,IF($H$3="% Calories",R908,""))</f>
        <v>0</v>
      </c>
      <c r="AB908" s="16" t="str">
        <f>IF($I$3="Milligrams",T908,"")</f>
        <v/>
      </c>
      <c r="AC908" s="16">
        <f>IF($E$3="Grams",U908, IF($E$3="% Calories", V908, IF($E$3="% Weight",W908, "")))</f>
        <v>0</v>
      </c>
      <c r="AD908" s="29">
        <v>1</v>
      </c>
    </row>
    <row r="909" spans="1:30">
      <c r="A909" s="21" t="str">
        <f>IF(AND((AC909&lt;=$E$4),(AB909&lt;=$I$4),(AA909&lt;=$H$4),(Z909&lt;=$G$4),(Y909&lt;=$F$4),(X909&lt;=$D$4)),"Compliant","Non-Compliant")</f>
        <v>Compliant</v>
      </c>
      <c r="B909" s="41"/>
      <c r="C909" s="41"/>
      <c r="D909" s="42"/>
      <c r="E909" s="43"/>
      <c r="F909" s="22"/>
      <c r="G909" s="43"/>
      <c r="H909" s="43"/>
      <c r="I909" s="43"/>
      <c r="J909" s="43"/>
      <c r="K909" s="43"/>
      <c r="L909" s="43"/>
      <c r="M909" s="43"/>
      <c r="N909" s="23">
        <f>F909*G909</f>
        <v>0</v>
      </c>
      <c r="O909" s="23">
        <f>F909*H909</f>
        <v>0</v>
      </c>
      <c r="P909" s="24" t="e">
        <f>(I909*F909)/N909</f>
        <v>#DIV/0!</v>
      </c>
      <c r="Q909" s="25">
        <f>F909*J909</f>
        <v>0</v>
      </c>
      <c r="R909" s="26" t="e">
        <f>(Q909*9)/N909</f>
        <v>#DIV/0!</v>
      </c>
      <c r="S909" s="25">
        <f>F909*K909</f>
        <v>0</v>
      </c>
      <c r="T909" s="23">
        <f>L909*F909</f>
        <v>0</v>
      </c>
      <c r="U909" s="23">
        <f>M909*F909</f>
        <v>0</v>
      </c>
      <c r="V909" s="27" t="e">
        <f>(U909*4)/N909</f>
        <v>#DIV/0!</v>
      </c>
      <c r="W909" s="24" t="e">
        <f>U909/E909</f>
        <v>#DIV/0!</v>
      </c>
      <c r="X909" s="16">
        <f>IF($D$3="Calories",N909,"")</f>
        <v>0</v>
      </c>
      <c r="Y909" s="16">
        <f>IF($F$3="Grams",O909,IF($F$3="% Calories",P909,""))</f>
        <v>0</v>
      </c>
      <c r="Z909" s="16" t="str">
        <f>IF($G$3="Grams",K909,"")</f>
        <v/>
      </c>
      <c r="AA909" s="16">
        <f>IF($H$3="Grams",Q909,IF($H$3="% Calories",R909,""))</f>
        <v>0</v>
      </c>
      <c r="AB909" s="16" t="str">
        <f>IF($I$3="Milligrams",T909,"")</f>
        <v/>
      </c>
      <c r="AC909" s="16">
        <f>IF($E$3="Grams",U909, IF($E$3="% Calories", V909, IF($E$3="% Weight",W909, "")))</f>
        <v>0</v>
      </c>
      <c r="AD909" s="29">
        <v>1</v>
      </c>
    </row>
    <row r="910" spans="1:30">
      <c r="A910" s="30" t="str">
        <f>IF(AND((AC910&lt;=$E$4),(AB910&lt;=$I$4),(AA910&lt;=$H$4),(Z910&lt;=$G$4),(Y910&lt;=$F$4),(X910&lt;=$D$4)),"Compliant","Non-Compliant")</f>
        <v>Compliant</v>
      </c>
      <c r="B910" s="38"/>
      <c r="C910" s="38"/>
      <c r="D910" s="39"/>
      <c r="E910" s="40"/>
      <c r="F910" s="31"/>
      <c r="G910" s="40"/>
      <c r="H910" s="40"/>
      <c r="I910" s="40"/>
      <c r="J910" s="40"/>
      <c r="K910" s="40"/>
      <c r="L910" s="40"/>
      <c r="M910" s="40"/>
      <c r="N910" s="32">
        <f>F910*G910</f>
        <v>0</v>
      </c>
      <c r="O910" s="32">
        <f>F910*H910</f>
        <v>0</v>
      </c>
      <c r="P910" s="33" t="e">
        <f>(I910*F910)/N910</f>
        <v>#DIV/0!</v>
      </c>
      <c r="Q910" s="34">
        <f>F910*J910</f>
        <v>0</v>
      </c>
      <c r="R910" s="35" t="e">
        <f>(Q910*9)/N910</f>
        <v>#DIV/0!</v>
      </c>
      <c r="S910" s="34">
        <f>F910*K910</f>
        <v>0</v>
      </c>
      <c r="T910" s="32">
        <f>L910*F910</f>
        <v>0</v>
      </c>
      <c r="U910" s="32">
        <f>M910*F910</f>
        <v>0</v>
      </c>
      <c r="V910" s="36" t="e">
        <f>(U910*4)/N910</f>
        <v>#DIV/0!</v>
      </c>
      <c r="W910" s="33" t="e">
        <f>U910/E910</f>
        <v>#DIV/0!</v>
      </c>
      <c r="X910" s="16">
        <f>IF($D$3="Calories",N910,"")</f>
        <v>0</v>
      </c>
      <c r="Y910" s="16">
        <f>IF($F$3="Grams",O910,IF($F$3="% Calories",P910,""))</f>
        <v>0</v>
      </c>
      <c r="Z910" s="16" t="str">
        <f>IF($G$3="Grams",K910,"")</f>
        <v/>
      </c>
      <c r="AA910" s="16">
        <f>IF($H$3="Grams",Q910,IF($H$3="% Calories",R910,""))</f>
        <v>0</v>
      </c>
      <c r="AB910" s="16" t="str">
        <f>IF($I$3="Milligrams",T910,"")</f>
        <v/>
      </c>
      <c r="AC910" s="16">
        <f>IF($E$3="Grams",U910, IF($E$3="% Calories", V910, IF($E$3="% Weight",W910, "")))</f>
        <v>0</v>
      </c>
      <c r="AD910" s="29">
        <v>1</v>
      </c>
    </row>
    <row r="911" spans="1:30">
      <c r="A911" s="21" t="str">
        <f>IF(AND((AC911&lt;=$E$4),(AB911&lt;=$I$4),(AA911&lt;=$H$4),(Z911&lt;=$G$4),(Y911&lt;=$F$4),(X911&lt;=$D$4)),"Compliant","Non-Compliant")</f>
        <v>Compliant</v>
      </c>
      <c r="B911" s="41"/>
      <c r="C911" s="41"/>
      <c r="D911" s="42"/>
      <c r="E911" s="43"/>
      <c r="F911" s="22"/>
      <c r="G911" s="43"/>
      <c r="H911" s="43"/>
      <c r="I911" s="43"/>
      <c r="J911" s="43"/>
      <c r="K911" s="43"/>
      <c r="L911" s="43"/>
      <c r="M911" s="43"/>
      <c r="N911" s="23">
        <f>F911*G911</f>
        <v>0</v>
      </c>
      <c r="O911" s="23">
        <f>F911*H911</f>
        <v>0</v>
      </c>
      <c r="P911" s="24" t="e">
        <f>(I911*F911)/N911</f>
        <v>#DIV/0!</v>
      </c>
      <c r="Q911" s="25">
        <f>F911*J911</f>
        <v>0</v>
      </c>
      <c r="R911" s="26" t="e">
        <f>(Q911*9)/N911</f>
        <v>#DIV/0!</v>
      </c>
      <c r="S911" s="25">
        <f>F911*K911</f>
        <v>0</v>
      </c>
      <c r="T911" s="23">
        <f>L911*F911</f>
        <v>0</v>
      </c>
      <c r="U911" s="23">
        <f>M911*F911</f>
        <v>0</v>
      </c>
      <c r="V911" s="27" t="e">
        <f>(U911*4)/N911</f>
        <v>#DIV/0!</v>
      </c>
      <c r="W911" s="24" t="e">
        <f>U911/E911</f>
        <v>#DIV/0!</v>
      </c>
      <c r="X911" s="16">
        <f>IF($D$3="Calories",N911,"")</f>
        <v>0</v>
      </c>
      <c r="Y911" s="16">
        <f>IF($F$3="Grams",O911,IF($F$3="% Calories",P911,""))</f>
        <v>0</v>
      </c>
      <c r="Z911" s="16" t="str">
        <f>IF($G$3="Grams",K911,"")</f>
        <v/>
      </c>
      <c r="AA911" s="16">
        <f>IF($H$3="Grams",Q911,IF($H$3="% Calories",R911,""))</f>
        <v>0</v>
      </c>
      <c r="AB911" s="16" t="str">
        <f>IF($I$3="Milligrams",T911,"")</f>
        <v/>
      </c>
      <c r="AC911" s="16">
        <f>IF($E$3="Grams",U911, IF($E$3="% Calories", V911, IF($E$3="% Weight",W911, "")))</f>
        <v>0</v>
      </c>
      <c r="AD911" s="29">
        <v>1</v>
      </c>
    </row>
    <row r="912" spans="1:30">
      <c r="A912" s="30" t="str">
        <f>IF(AND((AC912&lt;=$E$4),(AB912&lt;=$I$4),(AA912&lt;=$H$4),(Z912&lt;=$G$4),(Y912&lt;=$F$4),(X912&lt;=$D$4)),"Compliant","Non-Compliant")</f>
        <v>Compliant</v>
      </c>
      <c r="B912" s="38"/>
      <c r="C912" s="38"/>
      <c r="D912" s="39"/>
      <c r="E912" s="40"/>
      <c r="F912" s="31"/>
      <c r="G912" s="40"/>
      <c r="H912" s="40"/>
      <c r="I912" s="40"/>
      <c r="J912" s="40"/>
      <c r="K912" s="40"/>
      <c r="L912" s="40"/>
      <c r="M912" s="40"/>
      <c r="N912" s="32">
        <f>F912*G912</f>
        <v>0</v>
      </c>
      <c r="O912" s="32">
        <f>F912*H912</f>
        <v>0</v>
      </c>
      <c r="P912" s="33" t="e">
        <f>(I912*F912)/N912</f>
        <v>#DIV/0!</v>
      </c>
      <c r="Q912" s="34">
        <f>F912*J912</f>
        <v>0</v>
      </c>
      <c r="R912" s="35" t="e">
        <f>(Q912*9)/N912</f>
        <v>#DIV/0!</v>
      </c>
      <c r="S912" s="34">
        <f>F912*K912</f>
        <v>0</v>
      </c>
      <c r="T912" s="32">
        <f>L912*F912</f>
        <v>0</v>
      </c>
      <c r="U912" s="32">
        <f>M912*F912</f>
        <v>0</v>
      </c>
      <c r="V912" s="36" t="e">
        <f>(U912*4)/N912</f>
        <v>#DIV/0!</v>
      </c>
      <c r="W912" s="33" t="e">
        <f>U912/E912</f>
        <v>#DIV/0!</v>
      </c>
      <c r="X912" s="16">
        <f>IF($D$3="Calories",N912,"")</f>
        <v>0</v>
      </c>
      <c r="Y912" s="16">
        <f>IF($F$3="Grams",O912,IF($F$3="% Calories",P912,""))</f>
        <v>0</v>
      </c>
      <c r="Z912" s="16" t="str">
        <f>IF($G$3="Grams",K912,"")</f>
        <v/>
      </c>
      <c r="AA912" s="16">
        <f>IF($H$3="Grams",Q912,IF($H$3="% Calories",R912,""))</f>
        <v>0</v>
      </c>
      <c r="AB912" s="16" t="str">
        <f>IF($I$3="Milligrams",T912,"")</f>
        <v/>
      </c>
      <c r="AC912" s="16">
        <f>IF($E$3="Grams",U912, IF($E$3="% Calories", V912, IF($E$3="% Weight",W912, "")))</f>
        <v>0</v>
      </c>
      <c r="AD912" s="29">
        <v>1</v>
      </c>
    </row>
    <row r="913" spans="1:30">
      <c r="A913" s="21" t="str">
        <f>IF(AND((AC913&lt;=$E$4),(AB913&lt;=$I$4),(AA913&lt;=$H$4),(Z913&lt;=$G$4),(Y913&lt;=$F$4),(X913&lt;=$D$4)),"Compliant","Non-Compliant")</f>
        <v>Compliant</v>
      </c>
      <c r="B913" s="41"/>
      <c r="C913" s="41"/>
      <c r="D913" s="42"/>
      <c r="E913" s="43"/>
      <c r="F913" s="22"/>
      <c r="G913" s="43"/>
      <c r="H913" s="43"/>
      <c r="I913" s="43"/>
      <c r="J913" s="43"/>
      <c r="K913" s="43"/>
      <c r="L913" s="43"/>
      <c r="M913" s="43"/>
      <c r="N913" s="23">
        <f>F913*G913</f>
        <v>0</v>
      </c>
      <c r="O913" s="23">
        <f>F913*H913</f>
        <v>0</v>
      </c>
      <c r="P913" s="24" t="e">
        <f>(I913*F913)/N913</f>
        <v>#DIV/0!</v>
      </c>
      <c r="Q913" s="25">
        <f>F913*J913</f>
        <v>0</v>
      </c>
      <c r="R913" s="26" t="e">
        <f>(Q913*9)/N913</f>
        <v>#DIV/0!</v>
      </c>
      <c r="S913" s="25">
        <f>F913*K913</f>
        <v>0</v>
      </c>
      <c r="T913" s="23">
        <f>L913*F913</f>
        <v>0</v>
      </c>
      <c r="U913" s="23">
        <f>M913*F913</f>
        <v>0</v>
      </c>
      <c r="V913" s="27" t="e">
        <f>(U913*4)/N913</f>
        <v>#DIV/0!</v>
      </c>
      <c r="W913" s="24" t="e">
        <f>U913/E913</f>
        <v>#DIV/0!</v>
      </c>
      <c r="X913" s="16">
        <f>IF($D$3="Calories",N913,"")</f>
        <v>0</v>
      </c>
      <c r="Y913" s="16">
        <f>IF($F$3="Grams",O913,IF($F$3="% Calories",P913,""))</f>
        <v>0</v>
      </c>
      <c r="Z913" s="16" t="str">
        <f>IF($G$3="Grams",K913,"")</f>
        <v/>
      </c>
      <c r="AA913" s="16">
        <f>IF($H$3="Grams",Q913,IF($H$3="% Calories",R913,""))</f>
        <v>0</v>
      </c>
      <c r="AB913" s="16" t="str">
        <f>IF($I$3="Milligrams",T913,"")</f>
        <v/>
      </c>
      <c r="AC913" s="16">
        <f>IF($E$3="Grams",U913, IF($E$3="% Calories", V913, IF($E$3="% Weight",W913, "")))</f>
        <v>0</v>
      </c>
      <c r="AD913" s="29">
        <v>1</v>
      </c>
    </row>
    <row r="914" spans="1:30">
      <c r="A914" s="30" t="str">
        <f>IF(AND((AC914&lt;=$E$4),(AB914&lt;=$I$4),(AA914&lt;=$H$4),(Z914&lt;=$G$4),(Y914&lt;=$F$4),(X914&lt;=$D$4)),"Compliant","Non-Compliant")</f>
        <v>Compliant</v>
      </c>
      <c r="B914" s="38"/>
      <c r="C914" s="38"/>
      <c r="D914" s="39"/>
      <c r="E914" s="40"/>
      <c r="F914" s="31"/>
      <c r="G914" s="40"/>
      <c r="H914" s="40"/>
      <c r="I914" s="40"/>
      <c r="J914" s="40"/>
      <c r="K914" s="40"/>
      <c r="L914" s="40"/>
      <c r="M914" s="40"/>
      <c r="N914" s="32">
        <f>F914*G914</f>
        <v>0</v>
      </c>
      <c r="O914" s="32">
        <f>F914*H914</f>
        <v>0</v>
      </c>
      <c r="P914" s="33" t="e">
        <f>(I914*F914)/N914</f>
        <v>#DIV/0!</v>
      </c>
      <c r="Q914" s="34">
        <f>F914*J914</f>
        <v>0</v>
      </c>
      <c r="R914" s="35" t="e">
        <f>(Q914*9)/N914</f>
        <v>#DIV/0!</v>
      </c>
      <c r="S914" s="34">
        <f>F914*K914</f>
        <v>0</v>
      </c>
      <c r="T914" s="32">
        <f>L914*F914</f>
        <v>0</v>
      </c>
      <c r="U914" s="32">
        <f>M914*F914</f>
        <v>0</v>
      </c>
      <c r="V914" s="36" t="e">
        <f>(U914*4)/N914</f>
        <v>#DIV/0!</v>
      </c>
      <c r="W914" s="33" t="e">
        <f>U914/E914</f>
        <v>#DIV/0!</v>
      </c>
      <c r="X914" s="16">
        <f>IF($D$3="Calories",N914,"")</f>
        <v>0</v>
      </c>
      <c r="Y914" s="16">
        <f>IF($F$3="Grams",O914,IF($F$3="% Calories",P914,""))</f>
        <v>0</v>
      </c>
      <c r="Z914" s="16" t="str">
        <f>IF($G$3="Grams",K914,"")</f>
        <v/>
      </c>
      <c r="AA914" s="16">
        <f>IF($H$3="Grams",Q914,IF($H$3="% Calories",R914,""))</f>
        <v>0</v>
      </c>
      <c r="AB914" s="16" t="str">
        <f>IF($I$3="Milligrams",T914,"")</f>
        <v/>
      </c>
      <c r="AC914" s="16">
        <f>IF($E$3="Grams",U914, IF($E$3="% Calories", V914, IF($E$3="% Weight",W914, "")))</f>
        <v>0</v>
      </c>
      <c r="AD914" s="29">
        <v>1</v>
      </c>
    </row>
    <row r="915" spans="1:30">
      <c r="A915" s="21" t="str">
        <f>IF(AND((AC915&lt;=$E$4),(AB915&lt;=$I$4),(AA915&lt;=$H$4),(Z915&lt;=$G$4),(Y915&lt;=$F$4),(X915&lt;=$D$4)),"Compliant","Non-Compliant")</f>
        <v>Compliant</v>
      </c>
      <c r="B915" s="41"/>
      <c r="C915" s="41"/>
      <c r="D915" s="42"/>
      <c r="E915" s="43"/>
      <c r="F915" s="22"/>
      <c r="G915" s="43"/>
      <c r="H915" s="43"/>
      <c r="I915" s="43"/>
      <c r="J915" s="43"/>
      <c r="K915" s="43"/>
      <c r="L915" s="43"/>
      <c r="M915" s="43"/>
      <c r="N915" s="23">
        <f>F915*G915</f>
        <v>0</v>
      </c>
      <c r="O915" s="23">
        <f>F915*H915</f>
        <v>0</v>
      </c>
      <c r="P915" s="24" t="e">
        <f>(I915*F915)/N915</f>
        <v>#DIV/0!</v>
      </c>
      <c r="Q915" s="25">
        <f>F915*J915</f>
        <v>0</v>
      </c>
      <c r="R915" s="26" t="e">
        <f>(Q915*9)/N915</f>
        <v>#DIV/0!</v>
      </c>
      <c r="S915" s="25">
        <f>F915*K915</f>
        <v>0</v>
      </c>
      <c r="T915" s="23">
        <f>L915*F915</f>
        <v>0</v>
      </c>
      <c r="U915" s="23">
        <f>M915*F915</f>
        <v>0</v>
      </c>
      <c r="V915" s="27" t="e">
        <f>(U915*4)/N915</f>
        <v>#DIV/0!</v>
      </c>
      <c r="W915" s="24" t="e">
        <f>U915/E915</f>
        <v>#DIV/0!</v>
      </c>
      <c r="X915" s="16">
        <f>IF($D$3="Calories",N915,"")</f>
        <v>0</v>
      </c>
      <c r="Y915" s="16">
        <f>IF($F$3="Grams",O915,IF($F$3="% Calories",P915,""))</f>
        <v>0</v>
      </c>
      <c r="Z915" s="16" t="str">
        <f>IF($G$3="Grams",K915,"")</f>
        <v/>
      </c>
      <c r="AA915" s="16">
        <f>IF($H$3="Grams",Q915,IF($H$3="% Calories",R915,""))</f>
        <v>0</v>
      </c>
      <c r="AB915" s="16" t="str">
        <f>IF($I$3="Milligrams",T915,"")</f>
        <v/>
      </c>
      <c r="AC915" s="16">
        <f>IF($E$3="Grams",U915, IF($E$3="% Calories", V915, IF($E$3="% Weight",W915, "")))</f>
        <v>0</v>
      </c>
      <c r="AD915" s="29">
        <v>1</v>
      </c>
    </row>
    <row r="916" spans="1:30">
      <c r="A916" s="30" t="str">
        <f>IF(AND((AC916&lt;=$E$4),(AB916&lt;=$I$4),(AA916&lt;=$H$4),(Z916&lt;=$G$4),(Y916&lt;=$F$4),(X916&lt;=$D$4)),"Compliant","Non-Compliant")</f>
        <v>Compliant</v>
      </c>
      <c r="B916" s="38"/>
      <c r="C916" s="38"/>
      <c r="D916" s="39"/>
      <c r="E916" s="40"/>
      <c r="F916" s="31"/>
      <c r="G916" s="40"/>
      <c r="H916" s="40"/>
      <c r="I916" s="40"/>
      <c r="J916" s="40"/>
      <c r="K916" s="40"/>
      <c r="L916" s="40"/>
      <c r="M916" s="40"/>
      <c r="N916" s="32">
        <f>F916*G916</f>
        <v>0</v>
      </c>
      <c r="O916" s="32">
        <f>F916*H916</f>
        <v>0</v>
      </c>
      <c r="P916" s="33" t="e">
        <f>(I916*F916)/N916</f>
        <v>#DIV/0!</v>
      </c>
      <c r="Q916" s="34">
        <f>F916*J916</f>
        <v>0</v>
      </c>
      <c r="R916" s="35" t="e">
        <f>(Q916*9)/N916</f>
        <v>#DIV/0!</v>
      </c>
      <c r="S916" s="34">
        <f>F916*K916</f>
        <v>0</v>
      </c>
      <c r="T916" s="32">
        <f>L916*F916</f>
        <v>0</v>
      </c>
      <c r="U916" s="32">
        <f>M916*F916</f>
        <v>0</v>
      </c>
      <c r="V916" s="36" t="e">
        <f>(U916*4)/N916</f>
        <v>#DIV/0!</v>
      </c>
      <c r="W916" s="33" t="e">
        <f>U916/E916</f>
        <v>#DIV/0!</v>
      </c>
      <c r="X916" s="16">
        <f>IF($D$3="Calories",N916,"")</f>
        <v>0</v>
      </c>
      <c r="Y916" s="16">
        <f>IF($F$3="Grams",O916,IF($F$3="% Calories",P916,""))</f>
        <v>0</v>
      </c>
      <c r="Z916" s="16" t="str">
        <f>IF($G$3="Grams",K916,"")</f>
        <v/>
      </c>
      <c r="AA916" s="16">
        <f>IF($H$3="Grams",Q916,IF($H$3="% Calories",R916,""))</f>
        <v>0</v>
      </c>
      <c r="AB916" s="16" t="str">
        <f>IF($I$3="Milligrams",T916,"")</f>
        <v/>
      </c>
      <c r="AC916" s="16">
        <f>IF($E$3="Grams",U916, IF($E$3="% Calories", V916, IF($E$3="% Weight",W916, "")))</f>
        <v>0</v>
      </c>
      <c r="AD916" s="29">
        <v>1</v>
      </c>
    </row>
    <row r="917" spans="1:30">
      <c r="A917" s="21" t="str">
        <f>IF(AND((AC917&lt;=$E$4),(AB917&lt;=$I$4),(AA917&lt;=$H$4),(Z917&lt;=$G$4),(Y917&lt;=$F$4),(X917&lt;=$D$4)),"Compliant","Non-Compliant")</f>
        <v>Compliant</v>
      </c>
      <c r="B917" s="41"/>
      <c r="C917" s="41"/>
      <c r="D917" s="42"/>
      <c r="E917" s="43"/>
      <c r="F917" s="22"/>
      <c r="G917" s="43"/>
      <c r="H917" s="43"/>
      <c r="I917" s="43"/>
      <c r="J917" s="43"/>
      <c r="K917" s="43"/>
      <c r="L917" s="43"/>
      <c r="M917" s="43"/>
      <c r="N917" s="23">
        <f>F917*G917</f>
        <v>0</v>
      </c>
      <c r="O917" s="23">
        <f>F917*H917</f>
        <v>0</v>
      </c>
      <c r="P917" s="24" t="e">
        <f>(I917*F917)/N917</f>
        <v>#DIV/0!</v>
      </c>
      <c r="Q917" s="25">
        <f>F917*J917</f>
        <v>0</v>
      </c>
      <c r="R917" s="26" t="e">
        <f>(Q917*9)/N917</f>
        <v>#DIV/0!</v>
      </c>
      <c r="S917" s="25">
        <f>F917*K917</f>
        <v>0</v>
      </c>
      <c r="T917" s="23">
        <f>L917*F917</f>
        <v>0</v>
      </c>
      <c r="U917" s="23">
        <f>M917*F917</f>
        <v>0</v>
      </c>
      <c r="V917" s="27" t="e">
        <f>(U917*4)/N917</f>
        <v>#DIV/0!</v>
      </c>
      <c r="W917" s="24" t="e">
        <f>U917/E917</f>
        <v>#DIV/0!</v>
      </c>
      <c r="X917" s="16">
        <f>IF($D$3="Calories",N917,"")</f>
        <v>0</v>
      </c>
      <c r="Y917" s="16">
        <f>IF($F$3="Grams",O917,IF($F$3="% Calories",P917,""))</f>
        <v>0</v>
      </c>
      <c r="Z917" s="16" t="str">
        <f>IF($G$3="Grams",K917,"")</f>
        <v/>
      </c>
      <c r="AA917" s="16">
        <f>IF($H$3="Grams",Q917,IF($H$3="% Calories",R917,""))</f>
        <v>0</v>
      </c>
      <c r="AB917" s="16" t="str">
        <f>IF($I$3="Milligrams",T917,"")</f>
        <v/>
      </c>
      <c r="AC917" s="16">
        <f>IF($E$3="Grams",U917, IF($E$3="% Calories", V917, IF($E$3="% Weight",W917, "")))</f>
        <v>0</v>
      </c>
      <c r="AD917" s="29">
        <v>1</v>
      </c>
    </row>
    <row r="918" spans="1:30">
      <c r="A918" s="30" t="str">
        <f>IF(AND((AC918&lt;=$E$4),(AB918&lt;=$I$4),(AA918&lt;=$H$4),(Z918&lt;=$G$4),(Y918&lt;=$F$4),(X918&lt;=$D$4)),"Compliant","Non-Compliant")</f>
        <v>Compliant</v>
      </c>
      <c r="B918" s="38"/>
      <c r="C918" s="38"/>
      <c r="D918" s="39"/>
      <c r="E918" s="40"/>
      <c r="F918" s="31"/>
      <c r="G918" s="40"/>
      <c r="H918" s="40"/>
      <c r="I918" s="40"/>
      <c r="J918" s="40"/>
      <c r="K918" s="40"/>
      <c r="L918" s="40"/>
      <c r="M918" s="40"/>
      <c r="N918" s="32">
        <f>F918*G918</f>
        <v>0</v>
      </c>
      <c r="O918" s="32">
        <f>F918*H918</f>
        <v>0</v>
      </c>
      <c r="P918" s="33" t="e">
        <f>(I918*F918)/N918</f>
        <v>#DIV/0!</v>
      </c>
      <c r="Q918" s="34">
        <f>F918*J918</f>
        <v>0</v>
      </c>
      <c r="R918" s="35" t="e">
        <f>(Q918*9)/N918</f>
        <v>#DIV/0!</v>
      </c>
      <c r="S918" s="34">
        <f>F918*K918</f>
        <v>0</v>
      </c>
      <c r="T918" s="32">
        <f>L918*F918</f>
        <v>0</v>
      </c>
      <c r="U918" s="32">
        <f>M918*F918</f>
        <v>0</v>
      </c>
      <c r="V918" s="36" t="e">
        <f>(U918*4)/N918</f>
        <v>#DIV/0!</v>
      </c>
      <c r="W918" s="33" t="e">
        <f>U918/E918</f>
        <v>#DIV/0!</v>
      </c>
      <c r="X918" s="16">
        <f>IF($D$3="Calories",N918,"")</f>
        <v>0</v>
      </c>
      <c r="Y918" s="16">
        <f>IF($F$3="Grams",O918,IF($F$3="% Calories",P918,""))</f>
        <v>0</v>
      </c>
      <c r="Z918" s="16" t="str">
        <f>IF($G$3="Grams",K918,"")</f>
        <v/>
      </c>
      <c r="AA918" s="16">
        <f>IF($H$3="Grams",Q918,IF($H$3="% Calories",R918,""))</f>
        <v>0</v>
      </c>
      <c r="AB918" s="16" t="str">
        <f>IF($I$3="Milligrams",T918,"")</f>
        <v/>
      </c>
      <c r="AC918" s="16">
        <f>IF($E$3="Grams",U918, IF($E$3="% Calories", V918, IF($E$3="% Weight",W918, "")))</f>
        <v>0</v>
      </c>
      <c r="AD918" s="29">
        <v>1</v>
      </c>
    </row>
    <row r="919" spans="1:30">
      <c r="A919" s="21" t="str">
        <f>IF(AND((AC919&lt;=$E$4),(AB919&lt;=$I$4),(AA919&lt;=$H$4),(Z919&lt;=$G$4),(Y919&lt;=$F$4),(X919&lt;=$D$4)),"Compliant","Non-Compliant")</f>
        <v>Compliant</v>
      </c>
      <c r="B919" s="41"/>
      <c r="C919" s="41"/>
      <c r="D919" s="42"/>
      <c r="E919" s="43"/>
      <c r="F919" s="22"/>
      <c r="G919" s="43"/>
      <c r="H919" s="43"/>
      <c r="I919" s="43"/>
      <c r="J919" s="43"/>
      <c r="K919" s="43"/>
      <c r="L919" s="43"/>
      <c r="M919" s="43"/>
      <c r="N919" s="23">
        <f>F919*G919</f>
        <v>0</v>
      </c>
      <c r="O919" s="23">
        <f>F919*H919</f>
        <v>0</v>
      </c>
      <c r="P919" s="24" t="e">
        <f>(I919*F919)/N919</f>
        <v>#DIV/0!</v>
      </c>
      <c r="Q919" s="25">
        <f>F919*J919</f>
        <v>0</v>
      </c>
      <c r="R919" s="26" t="e">
        <f>(Q919*9)/N919</f>
        <v>#DIV/0!</v>
      </c>
      <c r="S919" s="25">
        <f>F919*K919</f>
        <v>0</v>
      </c>
      <c r="T919" s="23">
        <f>L919*F919</f>
        <v>0</v>
      </c>
      <c r="U919" s="23">
        <f>M919*F919</f>
        <v>0</v>
      </c>
      <c r="V919" s="27" t="e">
        <f>(U919*4)/N919</f>
        <v>#DIV/0!</v>
      </c>
      <c r="W919" s="24" t="e">
        <f>U919/E919</f>
        <v>#DIV/0!</v>
      </c>
      <c r="X919" s="16">
        <f>IF($D$3="Calories",N919,"")</f>
        <v>0</v>
      </c>
      <c r="Y919" s="16">
        <f>IF($F$3="Grams",O919,IF($F$3="% Calories",P919,""))</f>
        <v>0</v>
      </c>
      <c r="Z919" s="16" t="str">
        <f>IF($G$3="Grams",K919,"")</f>
        <v/>
      </c>
      <c r="AA919" s="16">
        <f>IF($H$3="Grams",Q919,IF($H$3="% Calories",R919,""))</f>
        <v>0</v>
      </c>
      <c r="AB919" s="16" t="str">
        <f>IF($I$3="Milligrams",T919,"")</f>
        <v/>
      </c>
      <c r="AC919" s="16">
        <f>IF($E$3="Grams",U919, IF($E$3="% Calories", V919, IF($E$3="% Weight",W919, "")))</f>
        <v>0</v>
      </c>
      <c r="AD919" s="29">
        <v>1</v>
      </c>
    </row>
    <row r="920" spans="1:30">
      <c r="A920" s="30" t="str">
        <f>IF(AND((AC920&lt;=$E$4),(AB920&lt;=$I$4),(AA920&lt;=$H$4),(Z920&lt;=$G$4),(Y920&lt;=$F$4),(X920&lt;=$D$4)),"Compliant","Non-Compliant")</f>
        <v>Compliant</v>
      </c>
      <c r="B920" s="38"/>
      <c r="C920" s="38"/>
      <c r="D920" s="39"/>
      <c r="E920" s="40"/>
      <c r="F920" s="31"/>
      <c r="G920" s="40"/>
      <c r="H920" s="40"/>
      <c r="I920" s="40"/>
      <c r="J920" s="40"/>
      <c r="K920" s="40"/>
      <c r="L920" s="40"/>
      <c r="M920" s="40"/>
      <c r="N920" s="32">
        <f>F920*G920</f>
        <v>0</v>
      </c>
      <c r="O920" s="32">
        <f>F920*H920</f>
        <v>0</v>
      </c>
      <c r="P920" s="33" t="e">
        <f>(I920*F920)/N920</f>
        <v>#DIV/0!</v>
      </c>
      <c r="Q920" s="34">
        <f>F920*J920</f>
        <v>0</v>
      </c>
      <c r="R920" s="35" t="e">
        <f>(Q920*9)/N920</f>
        <v>#DIV/0!</v>
      </c>
      <c r="S920" s="34">
        <f>F920*K920</f>
        <v>0</v>
      </c>
      <c r="T920" s="32">
        <f>L920*F920</f>
        <v>0</v>
      </c>
      <c r="U920" s="32">
        <f>M920*F920</f>
        <v>0</v>
      </c>
      <c r="V920" s="36" t="e">
        <f>(U920*4)/N920</f>
        <v>#DIV/0!</v>
      </c>
      <c r="W920" s="33" t="e">
        <f>U920/E920</f>
        <v>#DIV/0!</v>
      </c>
      <c r="X920" s="16">
        <f>IF($D$3="Calories",N920,"")</f>
        <v>0</v>
      </c>
      <c r="Y920" s="16">
        <f>IF($F$3="Grams",O920,IF($F$3="% Calories",P920,""))</f>
        <v>0</v>
      </c>
      <c r="Z920" s="16" t="str">
        <f>IF($G$3="Grams",K920,"")</f>
        <v/>
      </c>
      <c r="AA920" s="16">
        <f>IF($H$3="Grams",Q920,IF($H$3="% Calories",R920,""))</f>
        <v>0</v>
      </c>
      <c r="AB920" s="16" t="str">
        <f>IF($I$3="Milligrams",T920,"")</f>
        <v/>
      </c>
      <c r="AC920" s="16">
        <f>IF($E$3="Grams",U920, IF($E$3="% Calories", V920, IF($E$3="% Weight",W920, "")))</f>
        <v>0</v>
      </c>
      <c r="AD920" s="29">
        <v>1</v>
      </c>
    </row>
    <row r="921" spans="1:30">
      <c r="A921" s="21" t="str">
        <f>IF(AND((AC921&lt;=$E$4),(AB921&lt;=$I$4),(AA921&lt;=$H$4),(Z921&lt;=$G$4),(Y921&lt;=$F$4),(X921&lt;=$D$4)),"Compliant","Non-Compliant")</f>
        <v>Compliant</v>
      </c>
      <c r="B921" s="41"/>
      <c r="C921" s="41"/>
      <c r="D921" s="42"/>
      <c r="E921" s="43"/>
      <c r="F921" s="22"/>
      <c r="G921" s="43"/>
      <c r="H921" s="43"/>
      <c r="I921" s="43"/>
      <c r="J921" s="43"/>
      <c r="K921" s="43"/>
      <c r="L921" s="43"/>
      <c r="M921" s="43"/>
      <c r="N921" s="23">
        <f>F921*G921</f>
        <v>0</v>
      </c>
      <c r="O921" s="23">
        <f>F921*H921</f>
        <v>0</v>
      </c>
      <c r="P921" s="24" t="e">
        <f>(I921*F921)/N921</f>
        <v>#DIV/0!</v>
      </c>
      <c r="Q921" s="25">
        <f>F921*J921</f>
        <v>0</v>
      </c>
      <c r="R921" s="26" t="e">
        <f>(Q921*9)/N921</f>
        <v>#DIV/0!</v>
      </c>
      <c r="S921" s="25">
        <f>F921*K921</f>
        <v>0</v>
      </c>
      <c r="T921" s="23">
        <f>L921*F921</f>
        <v>0</v>
      </c>
      <c r="U921" s="23">
        <f>M921*F921</f>
        <v>0</v>
      </c>
      <c r="V921" s="27" t="e">
        <f>(U921*4)/N921</f>
        <v>#DIV/0!</v>
      </c>
      <c r="W921" s="24" t="e">
        <f>U921/E921</f>
        <v>#DIV/0!</v>
      </c>
      <c r="X921" s="16">
        <f>IF($D$3="Calories",N921,"")</f>
        <v>0</v>
      </c>
      <c r="Y921" s="16">
        <f>IF($F$3="Grams",O921,IF($F$3="% Calories",P921,""))</f>
        <v>0</v>
      </c>
      <c r="Z921" s="16" t="str">
        <f>IF($G$3="Grams",K921,"")</f>
        <v/>
      </c>
      <c r="AA921" s="16">
        <f>IF($H$3="Grams",Q921,IF($H$3="% Calories",R921,""))</f>
        <v>0</v>
      </c>
      <c r="AB921" s="16" t="str">
        <f>IF($I$3="Milligrams",T921,"")</f>
        <v/>
      </c>
      <c r="AC921" s="16">
        <f>IF($E$3="Grams",U921, IF($E$3="% Calories", V921, IF($E$3="% Weight",W921, "")))</f>
        <v>0</v>
      </c>
      <c r="AD921" s="29">
        <v>1</v>
      </c>
    </row>
    <row r="922" spans="1:30">
      <c r="A922" s="30" t="str">
        <f>IF(AND((AC922&lt;=$E$4),(AB922&lt;=$I$4),(AA922&lt;=$H$4),(Z922&lt;=$G$4),(Y922&lt;=$F$4),(X922&lt;=$D$4)),"Compliant","Non-Compliant")</f>
        <v>Compliant</v>
      </c>
      <c r="B922" s="38"/>
      <c r="C922" s="38"/>
      <c r="D922" s="39"/>
      <c r="E922" s="40"/>
      <c r="F922" s="31"/>
      <c r="G922" s="40"/>
      <c r="H922" s="40"/>
      <c r="I922" s="40"/>
      <c r="J922" s="40"/>
      <c r="K922" s="40"/>
      <c r="L922" s="40"/>
      <c r="M922" s="40"/>
      <c r="N922" s="32">
        <f>F922*G922</f>
        <v>0</v>
      </c>
      <c r="O922" s="32">
        <f>F922*H922</f>
        <v>0</v>
      </c>
      <c r="P922" s="33" t="e">
        <f>(I922*F922)/N922</f>
        <v>#DIV/0!</v>
      </c>
      <c r="Q922" s="34">
        <f>F922*J922</f>
        <v>0</v>
      </c>
      <c r="R922" s="35" t="e">
        <f>(Q922*9)/N922</f>
        <v>#DIV/0!</v>
      </c>
      <c r="S922" s="34">
        <f>F922*K922</f>
        <v>0</v>
      </c>
      <c r="T922" s="32">
        <f>L922*F922</f>
        <v>0</v>
      </c>
      <c r="U922" s="32">
        <f>M922*F922</f>
        <v>0</v>
      </c>
      <c r="V922" s="36" t="e">
        <f>(U922*4)/N922</f>
        <v>#DIV/0!</v>
      </c>
      <c r="W922" s="33" t="e">
        <f>U922/E922</f>
        <v>#DIV/0!</v>
      </c>
      <c r="X922" s="16">
        <f>IF($D$3="Calories",N922,"")</f>
        <v>0</v>
      </c>
      <c r="Y922" s="16">
        <f>IF($F$3="Grams",O922,IF($F$3="% Calories",P922,""))</f>
        <v>0</v>
      </c>
      <c r="Z922" s="16" t="str">
        <f>IF($G$3="Grams",K922,"")</f>
        <v/>
      </c>
      <c r="AA922" s="16">
        <f>IF($H$3="Grams",Q922,IF($H$3="% Calories",R922,""))</f>
        <v>0</v>
      </c>
      <c r="AB922" s="16" t="str">
        <f>IF($I$3="Milligrams",T922,"")</f>
        <v/>
      </c>
      <c r="AC922" s="16">
        <f>IF($E$3="Grams",U922, IF($E$3="% Calories", V922, IF($E$3="% Weight",W922, "")))</f>
        <v>0</v>
      </c>
      <c r="AD922" s="29">
        <v>1</v>
      </c>
    </row>
    <row r="923" spans="1:30">
      <c r="A923" s="21" t="str">
        <f>IF(AND((AC923&lt;=$E$4),(AB923&lt;=$I$4),(AA923&lt;=$H$4),(Z923&lt;=$G$4),(Y923&lt;=$F$4),(X923&lt;=$D$4)),"Compliant","Non-Compliant")</f>
        <v>Compliant</v>
      </c>
      <c r="B923" s="41"/>
      <c r="C923" s="41"/>
      <c r="D923" s="42"/>
      <c r="E923" s="43"/>
      <c r="F923" s="22"/>
      <c r="G923" s="43"/>
      <c r="H923" s="43"/>
      <c r="I923" s="43"/>
      <c r="J923" s="43"/>
      <c r="K923" s="43"/>
      <c r="L923" s="43"/>
      <c r="M923" s="43"/>
      <c r="N923" s="23">
        <f>F923*G923</f>
        <v>0</v>
      </c>
      <c r="O923" s="23">
        <f>F923*H923</f>
        <v>0</v>
      </c>
      <c r="P923" s="24" t="e">
        <f>(I923*F923)/N923</f>
        <v>#DIV/0!</v>
      </c>
      <c r="Q923" s="25">
        <f>F923*J923</f>
        <v>0</v>
      </c>
      <c r="R923" s="26" t="e">
        <f>(Q923*9)/N923</f>
        <v>#DIV/0!</v>
      </c>
      <c r="S923" s="25">
        <f>F923*K923</f>
        <v>0</v>
      </c>
      <c r="T923" s="23">
        <f>L923*F923</f>
        <v>0</v>
      </c>
      <c r="U923" s="23">
        <f>M923*F923</f>
        <v>0</v>
      </c>
      <c r="V923" s="27" t="e">
        <f>(U923*4)/N923</f>
        <v>#DIV/0!</v>
      </c>
      <c r="W923" s="24" t="e">
        <f>U923/E923</f>
        <v>#DIV/0!</v>
      </c>
      <c r="X923" s="16">
        <f>IF($D$3="Calories",N923,"")</f>
        <v>0</v>
      </c>
      <c r="Y923" s="16">
        <f>IF($F$3="Grams",O923,IF($F$3="% Calories",P923,""))</f>
        <v>0</v>
      </c>
      <c r="Z923" s="16" t="str">
        <f>IF($G$3="Grams",K923,"")</f>
        <v/>
      </c>
      <c r="AA923" s="16">
        <f>IF($H$3="Grams",Q923,IF($H$3="% Calories",R923,""))</f>
        <v>0</v>
      </c>
      <c r="AB923" s="16" t="str">
        <f>IF($I$3="Milligrams",T923,"")</f>
        <v/>
      </c>
      <c r="AC923" s="16">
        <f>IF($E$3="Grams",U923, IF($E$3="% Calories", V923, IF($E$3="% Weight",W923, "")))</f>
        <v>0</v>
      </c>
      <c r="AD923" s="29">
        <v>1</v>
      </c>
    </row>
    <row r="924" spans="1:30">
      <c r="A924" s="30" t="str">
        <f>IF(AND((AC924&lt;=$E$4),(AB924&lt;=$I$4),(AA924&lt;=$H$4),(Z924&lt;=$G$4),(Y924&lt;=$F$4),(X924&lt;=$D$4)),"Compliant","Non-Compliant")</f>
        <v>Compliant</v>
      </c>
      <c r="B924" s="38"/>
      <c r="C924" s="38"/>
      <c r="D924" s="39"/>
      <c r="E924" s="40"/>
      <c r="F924" s="31"/>
      <c r="G924" s="40"/>
      <c r="H924" s="40"/>
      <c r="I924" s="40"/>
      <c r="J924" s="40"/>
      <c r="K924" s="40"/>
      <c r="L924" s="40"/>
      <c r="M924" s="40"/>
      <c r="N924" s="32">
        <f>F924*G924</f>
        <v>0</v>
      </c>
      <c r="O924" s="32">
        <f>F924*H924</f>
        <v>0</v>
      </c>
      <c r="P924" s="33" t="e">
        <f>(I924*F924)/N924</f>
        <v>#DIV/0!</v>
      </c>
      <c r="Q924" s="34">
        <f>F924*J924</f>
        <v>0</v>
      </c>
      <c r="R924" s="35" t="e">
        <f>(Q924*9)/N924</f>
        <v>#DIV/0!</v>
      </c>
      <c r="S924" s="34">
        <f>F924*K924</f>
        <v>0</v>
      </c>
      <c r="T924" s="32">
        <f>L924*F924</f>
        <v>0</v>
      </c>
      <c r="U924" s="32">
        <f>M924*F924</f>
        <v>0</v>
      </c>
      <c r="V924" s="36" t="e">
        <f>(U924*4)/N924</f>
        <v>#DIV/0!</v>
      </c>
      <c r="W924" s="33" t="e">
        <f>U924/E924</f>
        <v>#DIV/0!</v>
      </c>
      <c r="X924" s="16">
        <f>IF($D$3="Calories",N924,"")</f>
        <v>0</v>
      </c>
      <c r="Y924" s="16">
        <f>IF($F$3="Grams",O924,IF($F$3="% Calories",P924,""))</f>
        <v>0</v>
      </c>
      <c r="Z924" s="16" t="str">
        <f>IF($G$3="Grams",K924,"")</f>
        <v/>
      </c>
      <c r="AA924" s="16">
        <f>IF($H$3="Grams",Q924,IF($H$3="% Calories",R924,""))</f>
        <v>0</v>
      </c>
      <c r="AB924" s="16" t="str">
        <f>IF($I$3="Milligrams",T924,"")</f>
        <v/>
      </c>
      <c r="AC924" s="16">
        <f>IF($E$3="Grams",U924, IF($E$3="% Calories", V924, IF($E$3="% Weight",W924, "")))</f>
        <v>0</v>
      </c>
      <c r="AD924" s="29">
        <v>1</v>
      </c>
    </row>
    <row r="925" spans="1:30">
      <c r="A925" s="21" t="str">
        <f>IF(AND((AC925&lt;=$E$4),(AB925&lt;=$I$4),(AA925&lt;=$H$4),(Z925&lt;=$G$4),(Y925&lt;=$F$4),(X925&lt;=$D$4)),"Compliant","Non-Compliant")</f>
        <v>Compliant</v>
      </c>
      <c r="B925" s="41"/>
      <c r="C925" s="41"/>
      <c r="D925" s="42"/>
      <c r="E925" s="43"/>
      <c r="F925" s="22"/>
      <c r="G925" s="43"/>
      <c r="H925" s="43"/>
      <c r="I925" s="43"/>
      <c r="J925" s="43"/>
      <c r="K925" s="43"/>
      <c r="L925" s="43"/>
      <c r="M925" s="43"/>
      <c r="N925" s="23">
        <f>F925*G925</f>
        <v>0</v>
      </c>
      <c r="O925" s="23">
        <f>F925*H925</f>
        <v>0</v>
      </c>
      <c r="P925" s="24" t="e">
        <f>(I925*F925)/N925</f>
        <v>#DIV/0!</v>
      </c>
      <c r="Q925" s="25">
        <f>F925*J925</f>
        <v>0</v>
      </c>
      <c r="R925" s="26" t="e">
        <f>(Q925*9)/N925</f>
        <v>#DIV/0!</v>
      </c>
      <c r="S925" s="25">
        <f>F925*K925</f>
        <v>0</v>
      </c>
      <c r="T925" s="23">
        <f>L925*F925</f>
        <v>0</v>
      </c>
      <c r="U925" s="23">
        <f>M925*F925</f>
        <v>0</v>
      </c>
      <c r="V925" s="27" t="e">
        <f>(U925*4)/N925</f>
        <v>#DIV/0!</v>
      </c>
      <c r="W925" s="24" t="e">
        <f>U925/E925</f>
        <v>#DIV/0!</v>
      </c>
      <c r="X925" s="16">
        <f>IF($D$3="Calories",N925,"")</f>
        <v>0</v>
      </c>
      <c r="Y925" s="16">
        <f>IF($F$3="Grams",O925,IF($F$3="% Calories",P925,""))</f>
        <v>0</v>
      </c>
      <c r="Z925" s="16" t="str">
        <f>IF($G$3="Grams",K925,"")</f>
        <v/>
      </c>
      <c r="AA925" s="16">
        <f>IF($H$3="Grams",Q925,IF($H$3="% Calories",R925,""))</f>
        <v>0</v>
      </c>
      <c r="AB925" s="16" t="str">
        <f>IF($I$3="Milligrams",T925,"")</f>
        <v/>
      </c>
      <c r="AC925" s="16">
        <f>IF($E$3="Grams",U925, IF($E$3="% Calories", V925, IF($E$3="% Weight",W925, "")))</f>
        <v>0</v>
      </c>
      <c r="AD925" s="29">
        <v>1</v>
      </c>
    </row>
    <row r="926" spans="1:30">
      <c r="A926" s="30" t="str">
        <f>IF(AND((AC926&lt;=$E$4),(AB926&lt;=$I$4),(AA926&lt;=$H$4),(Z926&lt;=$G$4),(Y926&lt;=$F$4),(X926&lt;=$D$4)),"Compliant","Non-Compliant")</f>
        <v>Compliant</v>
      </c>
      <c r="B926" s="38"/>
      <c r="C926" s="38"/>
      <c r="D926" s="39"/>
      <c r="E926" s="40"/>
      <c r="F926" s="31"/>
      <c r="G926" s="40"/>
      <c r="H926" s="40"/>
      <c r="I926" s="40"/>
      <c r="J926" s="40"/>
      <c r="K926" s="40"/>
      <c r="L926" s="40"/>
      <c r="M926" s="40"/>
      <c r="N926" s="32">
        <f>F926*G926</f>
        <v>0</v>
      </c>
      <c r="O926" s="32">
        <f>F926*H926</f>
        <v>0</v>
      </c>
      <c r="P926" s="33" t="e">
        <f>(I926*F926)/N926</f>
        <v>#DIV/0!</v>
      </c>
      <c r="Q926" s="34">
        <f>F926*J926</f>
        <v>0</v>
      </c>
      <c r="R926" s="35" t="e">
        <f>(Q926*9)/N926</f>
        <v>#DIV/0!</v>
      </c>
      <c r="S926" s="34">
        <f>F926*K926</f>
        <v>0</v>
      </c>
      <c r="T926" s="32">
        <f>L926*F926</f>
        <v>0</v>
      </c>
      <c r="U926" s="32">
        <f>M926*F926</f>
        <v>0</v>
      </c>
      <c r="V926" s="36" t="e">
        <f>(U926*4)/N926</f>
        <v>#DIV/0!</v>
      </c>
      <c r="W926" s="33" t="e">
        <f>U926/E926</f>
        <v>#DIV/0!</v>
      </c>
      <c r="X926" s="16">
        <f>IF($D$3="Calories",N926,"")</f>
        <v>0</v>
      </c>
      <c r="Y926" s="16">
        <f>IF($F$3="Grams",O926,IF($F$3="% Calories",P926,""))</f>
        <v>0</v>
      </c>
      <c r="Z926" s="16" t="str">
        <f>IF($G$3="Grams",K926,"")</f>
        <v/>
      </c>
      <c r="AA926" s="16">
        <f>IF($H$3="Grams",Q926,IF($H$3="% Calories",R926,""))</f>
        <v>0</v>
      </c>
      <c r="AB926" s="16" t="str">
        <f>IF($I$3="Milligrams",T926,"")</f>
        <v/>
      </c>
      <c r="AC926" s="16">
        <f>IF($E$3="Grams",U926, IF($E$3="% Calories", V926, IF($E$3="% Weight",W926, "")))</f>
        <v>0</v>
      </c>
      <c r="AD926" s="29">
        <v>1</v>
      </c>
    </row>
    <row r="927" spans="1:30">
      <c r="A927" s="21" t="str">
        <f>IF(AND((AC927&lt;=$E$4),(AB927&lt;=$I$4),(AA927&lt;=$H$4),(Z927&lt;=$G$4),(Y927&lt;=$F$4),(X927&lt;=$D$4)),"Compliant","Non-Compliant")</f>
        <v>Compliant</v>
      </c>
      <c r="B927" s="41"/>
      <c r="C927" s="41"/>
      <c r="D927" s="42"/>
      <c r="E927" s="43"/>
      <c r="F927" s="22"/>
      <c r="G927" s="43"/>
      <c r="H927" s="43"/>
      <c r="I927" s="43"/>
      <c r="J927" s="43"/>
      <c r="K927" s="43"/>
      <c r="L927" s="43"/>
      <c r="M927" s="43"/>
      <c r="N927" s="23">
        <f>F927*G927</f>
        <v>0</v>
      </c>
      <c r="O927" s="23">
        <f>F927*H927</f>
        <v>0</v>
      </c>
      <c r="P927" s="24" t="e">
        <f>(I927*F927)/N927</f>
        <v>#DIV/0!</v>
      </c>
      <c r="Q927" s="25">
        <f>F927*J927</f>
        <v>0</v>
      </c>
      <c r="R927" s="26" t="e">
        <f>(Q927*9)/N927</f>
        <v>#DIV/0!</v>
      </c>
      <c r="S927" s="25">
        <f>F927*K927</f>
        <v>0</v>
      </c>
      <c r="T927" s="23">
        <f>L927*F927</f>
        <v>0</v>
      </c>
      <c r="U927" s="23">
        <f>M927*F927</f>
        <v>0</v>
      </c>
      <c r="V927" s="27" t="e">
        <f>(U927*4)/N927</f>
        <v>#DIV/0!</v>
      </c>
      <c r="W927" s="24" t="e">
        <f>U927/E927</f>
        <v>#DIV/0!</v>
      </c>
      <c r="X927" s="16">
        <f>IF($D$3="Calories",N927,"")</f>
        <v>0</v>
      </c>
      <c r="Y927" s="16">
        <f>IF($F$3="Grams",O927,IF($F$3="% Calories",P927,""))</f>
        <v>0</v>
      </c>
      <c r="Z927" s="16" t="str">
        <f>IF($G$3="Grams",K927,"")</f>
        <v/>
      </c>
      <c r="AA927" s="16">
        <f>IF($H$3="Grams",Q927,IF($H$3="% Calories",R927,""))</f>
        <v>0</v>
      </c>
      <c r="AB927" s="16" t="str">
        <f>IF($I$3="Milligrams",T927,"")</f>
        <v/>
      </c>
      <c r="AC927" s="16">
        <f>IF($E$3="Grams",U927, IF($E$3="% Calories", V927, IF($E$3="% Weight",W927, "")))</f>
        <v>0</v>
      </c>
      <c r="AD927" s="29">
        <v>1</v>
      </c>
    </row>
    <row r="928" spans="1:30">
      <c r="A928" s="30" t="str">
        <f>IF(AND((AC928&lt;=$E$4),(AB928&lt;=$I$4),(AA928&lt;=$H$4),(Z928&lt;=$G$4),(Y928&lt;=$F$4),(X928&lt;=$D$4)),"Compliant","Non-Compliant")</f>
        <v>Compliant</v>
      </c>
      <c r="B928" s="38"/>
      <c r="C928" s="38"/>
      <c r="D928" s="39"/>
      <c r="E928" s="40"/>
      <c r="F928" s="31"/>
      <c r="G928" s="40"/>
      <c r="H928" s="40"/>
      <c r="I928" s="40"/>
      <c r="J928" s="40"/>
      <c r="K928" s="40"/>
      <c r="L928" s="40"/>
      <c r="M928" s="40"/>
      <c r="N928" s="32">
        <f>F928*G928</f>
        <v>0</v>
      </c>
      <c r="O928" s="32">
        <f>F928*H928</f>
        <v>0</v>
      </c>
      <c r="P928" s="33" t="e">
        <f>(I928*F928)/N928</f>
        <v>#DIV/0!</v>
      </c>
      <c r="Q928" s="34">
        <f>F928*J928</f>
        <v>0</v>
      </c>
      <c r="R928" s="35" t="e">
        <f>(Q928*9)/N928</f>
        <v>#DIV/0!</v>
      </c>
      <c r="S928" s="34">
        <f>F928*K928</f>
        <v>0</v>
      </c>
      <c r="T928" s="32">
        <f>L928*F928</f>
        <v>0</v>
      </c>
      <c r="U928" s="32">
        <f>M928*F928</f>
        <v>0</v>
      </c>
      <c r="V928" s="36" t="e">
        <f>(U928*4)/N928</f>
        <v>#DIV/0!</v>
      </c>
      <c r="W928" s="33" t="e">
        <f>U928/E928</f>
        <v>#DIV/0!</v>
      </c>
      <c r="X928" s="16">
        <f>IF($D$3="Calories",N928,"")</f>
        <v>0</v>
      </c>
      <c r="Y928" s="16">
        <f>IF($F$3="Grams",O928,IF($F$3="% Calories",P928,""))</f>
        <v>0</v>
      </c>
      <c r="Z928" s="16" t="str">
        <f>IF($G$3="Grams",K928,"")</f>
        <v/>
      </c>
      <c r="AA928" s="16">
        <f>IF($H$3="Grams",Q928,IF($H$3="% Calories",R928,""))</f>
        <v>0</v>
      </c>
      <c r="AB928" s="16" t="str">
        <f>IF($I$3="Milligrams",T928,"")</f>
        <v/>
      </c>
      <c r="AC928" s="16">
        <f>IF($E$3="Grams",U928, IF($E$3="% Calories", V928, IF($E$3="% Weight",W928, "")))</f>
        <v>0</v>
      </c>
      <c r="AD928" s="29">
        <v>1</v>
      </c>
    </row>
    <row r="929" spans="1:30">
      <c r="A929" s="21" t="str">
        <f>IF(AND((AC929&lt;=$E$4),(AB929&lt;=$I$4),(AA929&lt;=$H$4),(Z929&lt;=$G$4),(Y929&lt;=$F$4),(X929&lt;=$D$4)),"Compliant","Non-Compliant")</f>
        <v>Compliant</v>
      </c>
      <c r="B929" s="41"/>
      <c r="C929" s="41"/>
      <c r="D929" s="42"/>
      <c r="E929" s="43"/>
      <c r="F929" s="22"/>
      <c r="G929" s="43"/>
      <c r="H929" s="43"/>
      <c r="I929" s="43"/>
      <c r="J929" s="43"/>
      <c r="K929" s="43"/>
      <c r="L929" s="43"/>
      <c r="M929" s="43"/>
      <c r="N929" s="23">
        <f>F929*G929</f>
        <v>0</v>
      </c>
      <c r="O929" s="23">
        <f>F929*H929</f>
        <v>0</v>
      </c>
      <c r="P929" s="24" t="e">
        <f>(I929*F929)/N929</f>
        <v>#DIV/0!</v>
      </c>
      <c r="Q929" s="25">
        <f>F929*J929</f>
        <v>0</v>
      </c>
      <c r="R929" s="26" t="e">
        <f>(Q929*9)/N929</f>
        <v>#DIV/0!</v>
      </c>
      <c r="S929" s="25">
        <f>F929*K929</f>
        <v>0</v>
      </c>
      <c r="T929" s="23">
        <f>L929*F929</f>
        <v>0</v>
      </c>
      <c r="U929" s="23">
        <f>M929*F929</f>
        <v>0</v>
      </c>
      <c r="V929" s="27" t="e">
        <f>(U929*4)/N929</f>
        <v>#DIV/0!</v>
      </c>
      <c r="W929" s="24" t="e">
        <f>U929/E929</f>
        <v>#DIV/0!</v>
      </c>
      <c r="X929" s="16">
        <f>IF($D$3="Calories",N929,"")</f>
        <v>0</v>
      </c>
      <c r="Y929" s="16">
        <f>IF($F$3="Grams",O929,IF($F$3="% Calories",P929,""))</f>
        <v>0</v>
      </c>
      <c r="Z929" s="16" t="str">
        <f>IF($G$3="Grams",K929,"")</f>
        <v/>
      </c>
      <c r="AA929" s="16">
        <f>IF($H$3="Grams",Q929,IF($H$3="% Calories",R929,""))</f>
        <v>0</v>
      </c>
      <c r="AB929" s="16" t="str">
        <f>IF($I$3="Milligrams",T929,"")</f>
        <v/>
      </c>
      <c r="AC929" s="16">
        <f>IF($E$3="Grams",U929, IF($E$3="% Calories", V929, IF($E$3="% Weight",W929, "")))</f>
        <v>0</v>
      </c>
      <c r="AD929" s="29">
        <v>1</v>
      </c>
    </row>
    <row r="930" spans="1:30">
      <c r="A930" s="30" t="str">
        <f>IF(AND((AC930&lt;=$E$4),(AB930&lt;=$I$4),(AA930&lt;=$H$4),(Z930&lt;=$G$4),(Y930&lt;=$F$4),(X930&lt;=$D$4)),"Compliant","Non-Compliant")</f>
        <v>Compliant</v>
      </c>
      <c r="B930" s="38"/>
      <c r="C930" s="38"/>
      <c r="D930" s="39"/>
      <c r="E930" s="40"/>
      <c r="F930" s="31"/>
      <c r="G930" s="40"/>
      <c r="H930" s="40"/>
      <c r="I930" s="40"/>
      <c r="J930" s="40"/>
      <c r="K930" s="40"/>
      <c r="L930" s="40"/>
      <c r="M930" s="40"/>
      <c r="N930" s="32">
        <f>F930*G930</f>
        <v>0</v>
      </c>
      <c r="O930" s="32">
        <f>F930*H930</f>
        <v>0</v>
      </c>
      <c r="P930" s="33" t="e">
        <f>(I930*F930)/N930</f>
        <v>#DIV/0!</v>
      </c>
      <c r="Q930" s="34">
        <f>F930*J930</f>
        <v>0</v>
      </c>
      <c r="R930" s="35" t="e">
        <f>(Q930*9)/N930</f>
        <v>#DIV/0!</v>
      </c>
      <c r="S930" s="34">
        <f>F930*K930</f>
        <v>0</v>
      </c>
      <c r="T930" s="32">
        <f>L930*F930</f>
        <v>0</v>
      </c>
      <c r="U930" s="32">
        <f>M930*F930</f>
        <v>0</v>
      </c>
      <c r="V930" s="36" t="e">
        <f>(U930*4)/N930</f>
        <v>#DIV/0!</v>
      </c>
      <c r="W930" s="33" t="e">
        <f>U930/E930</f>
        <v>#DIV/0!</v>
      </c>
      <c r="X930" s="16">
        <f>IF($D$3="Calories",N930,"")</f>
        <v>0</v>
      </c>
      <c r="Y930" s="16">
        <f>IF($F$3="Grams",O930,IF($F$3="% Calories",P930,""))</f>
        <v>0</v>
      </c>
      <c r="Z930" s="16" t="str">
        <f>IF($G$3="Grams",K930,"")</f>
        <v/>
      </c>
      <c r="AA930" s="16">
        <f>IF($H$3="Grams",Q930,IF($H$3="% Calories",R930,""))</f>
        <v>0</v>
      </c>
      <c r="AB930" s="16" t="str">
        <f>IF($I$3="Milligrams",T930,"")</f>
        <v/>
      </c>
      <c r="AC930" s="16">
        <f>IF($E$3="Grams",U930, IF($E$3="% Calories", V930, IF($E$3="% Weight",W930, "")))</f>
        <v>0</v>
      </c>
      <c r="AD930" s="29">
        <v>1</v>
      </c>
    </row>
    <row r="931" spans="1:30">
      <c r="A931" s="21" t="str">
        <f>IF(AND((AC931&lt;=$E$4),(AB931&lt;=$I$4),(AA931&lt;=$H$4),(Z931&lt;=$G$4),(Y931&lt;=$F$4),(X931&lt;=$D$4)),"Compliant","Non-Compliant")</f>
        <v>Compliant</v>
      </c>
      <c r="B931" s="41"/>
      <c r="C931" s="41"/>
      <c r="D931" s="42"/>
      <c r="E931" s="43"/>
      <c r="F931" s="22"/>
      <c r="G931" s="43"/>
      <c r="H931" s="43"/>
      <c r="I931" s="43"/>
      <c r="J931" s="43"/>
      <c r="K931" s="43"/>
      <c r="L931" s="43"/>
      <c r="M931" s="43"/>
      <c r="N931" s="23">
        <f>F931*G931</f>
        <v>0</v>
      </c>
      <c r="O931" s="23">
        <f>F931*H931</f>
        <v>0</v>
      </c>
      <c r="P931" s="24" t="e">
        <f>(I931*F931)/N931</f>
        <v>#DIV/0!</v>
      </c>
      <c r="Q931" s="25">
        <f>F931*J931</f>
        <v>0</v>
      </c>
      <c r="R931" s="26" t="e">
        <f>(Q931*9)/N931</f>
        <v>#DIV/0!</v>
      </c>
      <c r="S931" s="25">
        <f>F931*K931</f>
        <v>0</v>
      </c>
      <c r="T931" s="23">
        <f>L931*F931</f>
        <v>0</v>
      </c>
      <c r="U931" s="23">
        <f>M931*F931</f>
        <v>0</v>
      </c>
      <c r="V931" s="27" t="e">
        <f>(U931*4)/N931</f>
        <v>#DIV/0!</v>
      </c>
      <c r="W931" s="24" t="e">
        <f>U931/E931</f>
        <v>#DIV/0!</v>
      </c>
      <c r="X931" s="16">
        <f>IF($D$3="Calories",N931,"")</f>
        <v>0</v>
      </c>
      <c r="Y931" s="16">
        <f>IF($F$3="Grams",O931,IF($F$3="% Calories",P931,""))</f>
        <v>0</v>
      </c>
      <c r="Z931" s="16" t="str">
        <f>IF($G$3="Grams",K931,"")</f>
        <v/>
      </c>
      <c r="AA931" s="16">
        <f>IF($H$3="Grams",Q931,IF($H$3="% Calories",R931,""))</f>
        <v>0</v>
      </c>
      <c r="AB931" s="16" t="str">
        <f>IF($I$3="Milligrams",T931,"")</f>
        <v/>
      </c>
      <c r="AC931" s="16">
        <f>IF($E$3="Grams",U931, IF($E$3="% Calories", V931, IF($E$3="% Weight",W931, "")))</f>
        <v>0</v>
      </c>
      <c r="AD931" s="29">
        <v>1</v>
      </c>
    </row>
    <row r="932" spans="1:30">
      <c r="A932" s="30" t="str">
        <f>IF(AND((AC932&lt;=$E$4),(AB932&lt;=$I$4),(AA932&lt;=$H$4),(Z932&lt;=$G$4),(Y932&lt;=$F$4),(X932&lt;=$D$4)),"Compliant","Non-Compliant")</f>
        <v>Compliant</v>
      </c>
      <c r="B932" s="38"/>
      <c r="C932" s="38"/>
      <c r="D932" s="39"/>
      <c r="E932" s="40"/>
      <c r="F932" s="31"/>
      <c r="G932" s="40"/>
      <c r="H932" s="40"/>
      <c r="I932" s="40"/>
      <c r="J932" s="40"/>
      <c r="K932" s="40"/>
      <c r="L932" s="40"/>
      <c r="M932" s="40"/>
      <c r="N932" s="32">
        <f>F932*G932</f>
        <v>0</v>
      </c>
      <c r="O932" s="32">
        <f>F932*H932</f>
        <v>0</v>
      </c>
      <c r="P932" s="33" t="e">
        <f>(I932*F932)/N932</f>
        <v>#DIV/0!</v>
      </c>
      <c r="Q932" s="34">
        <f>F932*J932</f>
        <v>0</v>
      </c>
      <c r="R932" s="35" t="e">
        <f>(Q932*9)/N932</f>
        <v>#DIV/0!</v>
      </c>
      <c r="S932" s="34">
        <f>F932*K932</f>
        <v>0</v>
      </c>
      <c r="T932" s="32">
        <f>L932*F932</f>
        <v>0</v>
      </c>
      <c r="U932" s="32">
        <f>M932*F932</f>
        <v>0</v>
      </c>
      <c r="V932" s="36" t="e">
        <f>(U932*4)/N932</f>
        <v>#DIV/0!</v>
      </c>
      <c r="W932" s="33" t="e">
        <f>U932/E932</f>
        <v>#DIV/0!</v>
      </c>
      <c r="X932" s="16">
        <f>IF($D$3="Calories",N932,"")</f>
        <v>0</v>
      </c>
      <c r="Y932" s="16">
        <f>IF($F$3="Grams",O932,IF($F$3="% Calories",P932,""))</f>
        <v>0</v>
      </c>
      <c r="Z932" s="16" t="str">
        <f>IF($G$3="Grams",K932,"")</f>
        <v/>
      </c>
      <c r="AA932" s="16">
        <f>IF($H$3="Grams",Q932,IF($H$3="% Calories",R932,""))</f>
        <v>0</v>
      </c>
      <c r="AB932" s="16" t="str">
        <f>IF($I$3="Milligrams",T932,"")</f>
        <v/>
      </c>
      <c r="AC932" s="16">
        <f>IF($E$3="Grams",U932, IF($E$3="% Calories", V932, IF($E$3="% Weight",W932, "")))</f>
        <v>0</v>
      </c>
      <c r="AD932" s="29">
        <v>1</v>
      </c>
    </row>
    <row r="933" spans="1:30">
      <c r="A933" s="21" t="str">
        <f>IF(AND((AC933&lt;=$E$4),(AB933&lt;=$I$4),(AA933&lt;=$H$4),(Z933&lt;=$G$4),(Y933&lt;=$F$4),(X933&lt;=$D$4)),"Compliant","Non-Compliant")</f>
        <v>Compliant</v>
      </c>
      <c r="B933" s="41"/>
      <c r="C933" s="41"/>
      <c r="D933" s="42"/>
      <c r="E933" s="43"/>
      <c r="F933" s="22"/>
      <c r="G933" s="43"/>
      <c r="H933" s="43"/>
      <c r="I933" s="43"/>
      <c r="J933" s="43"/>
      <c r="K933" s="43"/>
      <c r="L933" s="43"/>
      <c r="M933" s="43"/>
      <c r="N933" s="23">
        <f>F933*G933</f>
        <v>0</v>
      </c>
      <c r="O933" s="23">
        <f>F933*H933</f>
        <v>0</v>
      </c>
      <c r="P933" s="24" t="e">
        <f>(I933*F933)/N933</f>
        <v>#DIV/0!</v>
      </c>
      <c r="Q933" s="25">
        <f>F933*J933</f>
        <v>0</v>
      </c>
      <c r="R933" s="26" t="e">
        <f>(Q933*9)/N933</f>
        <v>#DIV/0!</v>
      </c>
      <c r="S933" s="25">
        <f>F933*K933</f>
        <v>0</v>
      </c>
      <c r="T933" s="23">
        <f>L933*F933</f>
        <v>0</v>
      </c>
      <c r="U933" s="23">
        <f>M933*F933</f>
        <v>0</v>
      </c>
      <c r="V933" s="27" t="e">
        <f>(U933*4)/N933</f>
        <v>#DIV/0!</v>
      </c>
      <c r="W933" s="24" t="e">
        <f>U933/E933</f>
        <v>#DIV/0!</v>
      </c>
      <c r="X933" s="16">
        <f>IF($D$3="Calories",N933,"")</f>
        <v>0</v>
      </c>
      <c r="Y933" s="16">
        <f>IF($F$3="Grams",O933,IF($F$3="% Calories",P933,""))</f>
        <v>0</v>
      </c>
      <c r="Z933" s="16" t="str">
        <f>IF($G$3="Grams",K933,"")</f>
        <v/>
      </c>
      <c r="AA933" s="16">
        <f>IF($H$3="Grams",Q933,IF($H$3="% Calories",R933,""))</f>
        <v>0</v>
      </c>
      <c r="AB933" s="16" t="str">
        <f>IF($I$3="Milligrams",T933,"")</f>
        <v/>
      </c>
      <c r="AC933" s="16">
        <f>IF($E$3="Grams",U933, IF($E$3="% Calories", V933, IF($E$3="% Weight",W933, "")))</f>
        <v>0</v>
      </c>
      <c r="AD933" s="29">
        <v>1</v>
      </c>
    </row>
    <row r="934" spans="1:30">
      <c r="A934" s="30" t="str">
        <f>IF(AND((AC934&lt;=$E$4),(AB934&lt;=$I$4),(AA934&lt;=$H$4),(Z934&lt;=$G$4),(Y934&lt;=$F$4),(X934&lt;=$D$4)),"Compliant","Non-Compliant")</f>
        <v>Compliant</v>
      </c>
      <c r="B934" s="38"/>
      <c r="C934" s="38"/>
      <c r="D934" s="39"/>
      <c r="E934" s="40"/>
      <c r="F934" s="31"/>
      <c r="G934" s="40"/>
      <c r="H934" s="40"/>
      <c r="I934" s="40"/>
      <c r="J934" s="40"/>
      <c r="K934" s="40"/>
      <c r="L934" s="40"/>
      <c r="M934" s="40"/>
      <c r="N934" s="32">
        <f>F934*G934</f>
        <v>0</v>
      </c>
      <c r="O934" s="32">
        <f>F934*H934</f>
        <v>0</v>
      </c>
      <c r="P934" s="33" t="e">
        <f>(I934*F934)/N934</f>
        <v>#DIV/0!</v>
      </c>
      <c r="Q934" s="34">
        <f>F934*J934</f>
        <v>0</v>
      </c>
      <c r="R934" s="35" t="e">
        <f>(Q934*9)/N934</f>
        <v>#DIV/0!</v>
      </c>
      <c r="S934" s="34">
        <f>F934*K934</f>
        <v>0</v>
      </c>
      <c r="T934" s="32">
        <f>L934*F934</f>
        <v>0</v>
      </c>
      <c r="U934" s="32">
        <f>M934*F934</f>
        <v>0</v>
      </c>
      <c r="V934" s="36" t="e">
        <f>(U934*4)/N934</f>
        <v>#DIV/0!</v>
      </c>
      <c r="W934" s="33" t="e">
        <f>U934/E934</f>
        <v>#DIV/0!</v>
      </c>
      <c r="X934" s="16">
        <f>IF($D$3="Calories",N934,"")</f>
        <v>0</v>
      </c>
      <c r="Y934" s="16">
        <f>IF($F$3="Grams",O934,IF($F$3="% Calories",P934,""))</f>
        <v>0</v>
      </c>
      <c r="Z934" s="16" t="str">
        <f>IF($G$3="Grams",K934,"")</f>
        <v/>
      </c>
      <c r="AA934" s="16">
        <f>IF($H$3="Grams",Q934,IF($H$3="% Calories",R934,""))</f>
        <v>0</v>
      </c>
      <c r="AB934" s="16" t="str">
        <f>IF($I$3="Milligrams",T934,"")</f>
        <v/>
      </c>
      <c r="AC934" s="16">
        <f>IF($E$3="Grams",U934, IF($E$3="% Calories", V934, IF($E$3="% Weight",W934, "")))</f>
        <v>0</v>
      </c>
      <c r="AD934" s="29">
        <v>1</v>
      </c>
    </row>
    <row r="935" spans="1:30">
      <c r="A935" s="21" t="str">
        <f>IF(AND((AC935&lt;=$E$4),(AB935&lt;=$I$4),(AA935&lt;=$H$4),(Z935&lt;=$G$4),(Y935&lt;=$F$4),(X935&lt;=$D$4)),"Compliant","Non-Compliant")</f>
        <v>Compliant</v>
      </c>
      <c r="B935" s="41"/>
      <c r="C935" s="41"/>
      <c r="D935" s="42"/>
      <c r="E935" s="43"/>
      <c r="F935" s="22"/>
      <c r="G935" s="43"/>
      <c r="H935" s="43"/>
      <c r="I935" s="43"/>
      <c r="J935" s="43"/>
      <c r="K935" s="43"/>
      <c r="L935" s="43"/>
      <c r="M935" s="43"/>
      <c r="N935" s="23">
        <f>F935*G935</f>
        <v>0</v>
      </c>
      <c r="O935" s="23">
        <f>F935*H935</f>
        <v>0</v>
      </c>
      <c r="P935" s="24" t="e">
        <f>(I935*F935)/N935</f>
        <v>#DIV/0!</v>
      </c>
      <c r="Q935" s="25">
        <f>F935*J935</f>
        <v>0</v>
      </c>
      <c r="R935" s="26" t="e">
        <f>(Q935*9)/N935</f>
        <v>#DIV/0!</v>
      </c>
      <c r="S935" s="25">
        <f>F935*K935</f>
        <v>0</v>
      </c>
      <c r="T935" s="23">
        <f>L935*F935</f>
        <v>0</v>
      </c>
      <c r="U935" s="23">
        <f>M935*F935</f>
        <v>0</v>
      </c>
      <c r="V935" s="27" t="e">
        <f>(U935*4)/N935</f>
        <v>#DIV/0!</v>
      </c>
      <c r="W935" s="24" t="e">
        <f>U935/E935</f>
        <v>#DIV/0!</v>
      </c>
      <c r="X935" s="16">
        <f>IF($D$3="Calories",N935,"")</f>
        <v>0</v>
      </c>
      <c r="Y935" s="16">
        <f>IF($F$3="Grams",O935,IF($F$3="% Calories",P935,""))</f>
        <v>0</v>
      </c>
      <c r="Z935" s="16" t="str">
        <f>IF($G$3="Grams",K935,"")</f>
        <v/>
      </c>
      <c r="AA935" s="16">
        <f>IF($H$3="Grams",Q935,IF($H$3="% Calories",R935,""))</f>
        <v>0</v>
      </c>
      <c r="AB935" s="16" t="str">
        <f>IF($I$3="Milligrams",T935,"")</f>
        <v/>
      </c>
      <c r="AC935" s="16">
        <f>IF($E$3="Grams",U935, IF($E$3="% Calories", V935, IF($E$3="% Weight",W935, "")))</f>
        <v>0</v>
      </c>
      <c r="AD935" s="29">
        <v>1</v>
      </c>
    </row>
    <row r="936" spans="1:30">
      <c r="A936" s="30" t="str">
        <f>IF(AND((AC936&lt;=$E$4),(AB936&lt;=$I$4),(AA936&lt;=$H$4),(Z936&lt;=$G$4),(Y936&lt;=$F$4),(X936&lt;=$D$4)),"Compliant","Non-Compliant")</f>
        <v>Compliant</v>
      </c>
      <c r="B936" s="38"/>
      <c r="C936" s="38"/>
      <c r="D936" s="39"/>
      <c r="E936" s="40"/>
      <c r="F936" s="31"/>
      <c r="G936" s="40"/>
      <c r="H936" s="40"/>
      <c r="I936" s="40"/>
      <c r="J936" s="40"/>
      <c r="K936" s="40"/>
      <c r="L936" s="40"/>
      <c r="M936" s="40"/>
      <c r="N936" s="32">
        <f>F936*G936</f>
        <v>0</v>
      </c>
      <c r="O936" s="32">
        <f>F936*H936</f>
        <v>0</v>
      </c>
      <c r="P936" s="33" t="e">
        <f>(I936*F936)/N936</f>
        <v>#DIV/0!</v>
      </c>
      <c r="Q936" s="34">
        <f>F936*J936</f>
        <v>0</v>
      </c>
      <c r="R936" s="35" t="e">
        <f>(Q936*9)/N936</f>
        <v>#DIV/0!</v>
      </c>
      <c r="S936" s="34">
        <f>F936*K936</f>
        <v>0</v>
      </c>
      <c r="T936" s="32">
        <f>L936*F936</f>
        <v>0</v>
      </c>
      <c r="U936" s="32">
        <f>M936*F936</f>
        <v>0</v>
      </c>
      <c r="V936" s="36" t="e">
        <f>(U936*4)/N936</f>
        <v>#DIV/0!</v>
      </c>
      <c r="W936" s="33" t="e">
        <f>U936/E936</f>
        <v>#DIV/0!</v>
      </c>
      <c r="X936" s="16">
        <f>IF($D$3="Calories",N936,"")</f>
        <v>0</v>
      </c>
      <c r="Y936" s="16">
        <f>IF($F$3="Grams",O936,IF($F$3="% Calories",P936,""))</f>
        <v>0</v>
      </c>
      <c r="Z936" s="16" t="str">
        <f>IF($G$3="Grams",K936,"")</f>
        <v/>
      </c>
      <c r="AA936" s="16">
        <f>IF($H$3="Grams",Q936,IF($H$3="% Calories",R936,""))</f>
        <v>0</v>
      </c>
      <c r="AB936" s="16" t="str">
        <f>IF($I$3="Milligrams",T936,"")</f>
        <v/>
      </c>
      <c r="AC936" s="16">
        <f>IF($E$3="Grams",U936, IF($E$3="% Calories", V936, IF($E$3="% Weight",W936, "")))</f>
        <v>0</v>
      </c>
      <c r="AD936" s="29">
        <v>1</v>
      </c>
    </row>
    <row r="937" spans="1:30">
      <c r="A937" s="21" t="str">
        <f>IF(AND((AC937&lt;=$E$4),(AB937&lt;=$I$4),(AA937&lt;=$H$4),(Z937&lt;=$G$4),(Y937&lt;=$F$4),(X937&lt;=$D$4)),"Compliant","Non-Compliant")</f>
        <v>Compliant</v>
      </c>
      <c r="B937" s="41"/>
      <c r="C937" s="41"/>
      <c r="D937" s="42"/>
      <c r="E937" s="43"/>
      <c r="F937" s="22"/>
      <c r="G937" s="43"/>
      <c r="H937" s="43"/>
      <c r="I937" s="43"/>
      <c r="J937" s="43"/>
      <c r="K937" s="43"/>
      <c r="L937" s="43"/>
      <c r="M937" s="43"/>
      <c r="N937" s="23">
        <f>F937*G937</f>
        <v>0</v>
      </c>
      <c r="O937" s="23">
        <f>F937*H937</f>
        <v>0</v>
      </c>
      <c r="P937" s="24" t="e">
        <f>(I937*F937)/N937</f>
        <v>#DIV/0!</v>
      </c>
      <c r="Q937" s="25">
        <f>F937*J937</f>
        <v>0</v>
      </c>
      <c r="R937" s="26" t="e">
        <f>(Q937*9)/N937</f>
        <v>#DIV/0!</v>
      </c>
      <c r="S937" s="25">
        <f>F937*K937</f>
        <v>0</v>
      </c>
      <c r="T937" s="23">
        <f>L937*F937</f>
        <v>0</v>
      </c>
      <c r="U937" s="23">
        <f>M937*F937</f>
        <v>0</v>
      </c>
      <c r="V937" s="27" t="e">
        <f>(U937*4)/N937</f>
        <v>#DIV/0!</v>
      </c>
      <c r="W937" s="24" t="e">
        <f>U937/E937</f>
        <v>#DIV/0!</v>
      </c>
      <c r="X937" s="16">
        <f>IF($D$3="Calories",N937,"")</f>
        <v>0</v>
      </c>
      <c r="Y937" s="16">
        <f>IF($F$3="Grams",O937,IF($F$3="% Calories",P937,""))</f>
        <v>0</v>
      </c>
      <c r="Z937" s="16" t="str">
        <f>IF($G$3="Grams",K937,"")</f>
        <v/>
      </c>
      <c r="AA937" s="16">
        <f>IF($H$3="Grams",Q937,IF($H$3="% Calories",R937,""))</f>
        <v>0</v>
      </c>
      <c r="AB937" s="16" t="str">
        <f>IF($I$3="Milligrams",T937,"")</f>
        <v/>
      </c>
      <c r="AC937" s="16">
        <f>IF($E$3="Grams",U937, IF($E$3="% Calories", V937, IF($E$3="% Weight",W937, "")))</f>
        <v>0</v>
      </c>
      <c r="AD937" s="29">
        <v>1</v>
      </c>
    </row>
    <row r="938" spans="1:30">
      <c r="A938" s="30" t="str">
        <f>IF(AND((AC938&lt;=$E$4),(AB938&lt;=$I$4),(AA938&lt;=$H$4),(Z938&lt;=$G$4),(Y938&lt;=$F$4),(X938&lt;=$D$4)),"Compliant","Non-Compliant")</f>
        <v>Compliant</v>
      </c>
      <c r="B938" s="38"/>
      <c r="C938" s="38"/>
      <c r="D938" s="39"/>
      <c r="E938" s="40"/>
      <c r="F938" s="31"/>
      <c r="G938" s="40"/>
      <c r="H938" s="40"/>
      <c r="I938" s="40"/>
      <c r="J938" s="40"/>
      <c r="K938" s="40"/>
      <c r="L938" s="40"/>
      <c r="M938" s="40"/>
      <c r="N938" s="32">
        <f>F938*G938</f>
        <v>0</v>
      </c>
      <c r="O938" s="32">
        <f>F938*H938</f>
        <v>0</v>
      </c>
      <c r="P938" s="33" t="e">
        <f>(I938*F938)/N938</f>
        <v>#DIV/0!</v>
      </c>
      <c r="Q938" s="34">
        <f>F938*J938</f>
        <v>0</v>
      </c>
      <c r="R938" s="35" t="e">
        <f>(Q938*9)/N938</f>
        <v>#DIV/0!</v>
      </c>
      <c r="S938" s="34">
        <f>F938*K938</f>
        <v>0</v>
      </c>
      <c r="T938" s="32">
        <f>L938*F938</f>
        <v>0</v>
      </c>
      <c r="U938" s="32">
        <f>M938*F938</f>
        <v>0</v>
      </c>
      <c r="V938" s="36" t="e">
        <f>(U938*4)/N938</f>
        <v>#DIV/0!</v>
      </c>
      <c r="W938" s="33" t="e">
        <f>U938/E938</f>
        <v>#DIV/0!</v>
      </c>
      <c r="X938" s="16">
        <f>IF($D$3="Calories",N938,"")</f>
        <v>0</v>
      </c>
      <c r="Y938" s="16">
        <f>IF($F$3="Grams",O938,IF($F$3="% Calories",P938,""))</f>
        <v>0</v>
      </c>
      <c r="Z938" s="16" t="str">
        <f>IF($G$3="Grams",K938,"")</f>
        <v/>
      </c>
      <c r="AA938" s="16">
        <f>IF($H$3="Grams",Q938,IF($H$3="% Calories",R938,""))</f>
        <v>0</v>
      </c>
      <c r="AB938" s="16" t="str">
        <f>IF($I$3="Milligrams",T938,"")</f>
        <v/>
      </c>
      <c r="AC938" s="16">
        <f>IF($E$3="Grams",U938, IF($E$3="% Calories", V938, IF($E$3="% Weight",W938, "")))</f>
        <v>0</v>
      </c>
      <c r="AD938" s="29">
        <v>1</v>
      </c>
    </row>
    <row r="939" spans="1:30">
      <c r="A939" s="21" t="str">
        <f>IF(AND((AC939&lt;=$E$4),(AB939&lt;=$I$4),(AA939&lt;=$H$4),(Z939&lt;=$G$4),(Y939&lt;=$F$4),(X939&lt;=$D$4)),"Compliant","Non-Compliant")</f>
        <v>Compliant</v>
      </c>
      <c r="B939" s="41"/>
      <c r="C939" s="41"/>
      <c r="D939" s="42"/>
      <c r="E939" s="43"/>
      <c r="F939" s="22"/>
      <c r="G939" s="43"/>
      <c r="H939" s="43"/>
      <c r="I939" s="43"/>
      <c r="J939" s="43"/>
      <c r="K939" s="43"/>
      <c r="L939" s="43"/>
      <c r="M939" s="43"/>
      <c r="N939" s="23">
        <f>F939*G939</f>
        <v>0</v>
      </c>
      <c r="O939" s="23">
        <f>F939*H939</f>
        <v>0</v>
      </c>
      <c r="P939" s="24" t="e">
        <f>(I939*F939)/N939</f>
        <v>#DIV/0!</v>
      </c>
      <c r="Q939" s="25">
        <f>F939*J939</f>
        <v>0</v>
      </c>
      <c r="R939" s="26" t="e">
        <f>(Q939*9)/N939</f>
        <v>#DIV/0!</v>
      </c>
      <c r="S939" s="25">
        <f>F939*K939</f>
        <v>0</v>
      </c>
      <c r="T939" s="23">
        <f>L939*F939</f>
        <v>0</v>
      </c>
      <c r="U939" s="23">
        <f>M939*F939</f>
        <v>0</v>
      </c>
      <c r="V939" s="27" t="e">
        <f>(U939*4)/N939</f>
        <v>#DIV/0!</v>
      </c>
      <c r="W939" s="24" t="e">
        <f>U939/E939</f>
        <v>#DIV/0!</v>
      </c>
      <c r="X939" s="16">
        <f>IF($D$3="Calories",N939,"")</f>
        <v>0</v>
      </c>
      <c r="Y939" s="16">
        <f>IF($F$3="Grams",O939,IF($F$3="% Calories",P939,""))</f>
        <v>0</v>
      </c>
      <c r="Z939" s="16" t="str">
        <f>IF($G$3="Grams",K939,"")</f>
        <v/>
      </c>
      <c r="AA939" s="16">
        <f>IF($H$3="Grams",Q939,IF($H$3="% Calories",R939,""))</f>
        <v>0</v>
      </c>
      <c r="AB939" s="16" t="str">
        <f>IF($I$3="Milligrams",T939,"")</f>
        <v/>
      </c>
      <c r="AC939" s="16">
        <f>IF($E$3="Grams",U939, IF($E$3="% Calories", V939, IF($E$3="% Weight",W939, "")))</f>
        <v>0</v>
      </c>
      <c r="AD939" s="29">
        <v>1</v>
      </c>
    </row>
    <row r="940" spans="1:30">
      <c r="A940" s="30" t="str">
        <f>IF(AND((AC940&lt;=$E$4),(AB940&lt;=$I$4),(AA940&lt;=$H$4),(Z940&lt;=$G$4),(Y940&lt;=$F$4),(X940&lt;=$D$4)),"Compliant","Non-Compliant")</f>
        <v>Compliant</v>
      </c>
      <c r="B940" s="38"/>
      <c r="C940" s="38"/>
      <c r="D940" s="39"/>
      <c r="E940" s="40"/>
      <c r="F940" s="31"/>
      <c r="G940" s="40"/>
      <c r="H940" s="40"/>
      <c r="I940" s="40"/>
      <c r="J940" s="40"/>
      <c r="K940" s="40"/>
      <c r="L940" s="40"/>
      <c r="M940" s="40"/>
      <c r="N940" s="32">
        <f>F940*G940</f>
        <v>0</v>
      </c>
      <c r="O940" s="32">
        <f>F940*H940</f>
        <v>0</v>
      </c>
      <c r="P940" s="33" t="e">
        <f>(I940*F940)/N940</f>
        <v>#DIV/0!</v>
      </c>
      <c r="Q940" s="34">
        <f>F940*J940</f>
        <v>0</v>
      </c>
      <c r="R940" s="35" t="e">
        <f>(Q940*9)/N940</f>
        <v>#DIV/0!</v>
      </c>
      <c r="S940" s="34">
        <f>F940*K940</f>
        <v>0</v>
      </c>
      <c r="T940" s="32">
        <f>L940*F940</f>
        <v>0</v>
      </c>
      <c r="U940" s="32">
        <f>M940*F940</f>
        <v>0</v>
      </c>
      <c r="V940" s="36" t="e">
        <f>(U940*4)/N940</f>
        <v>#DIV/0!</v>
      </c>
      <c r="W940" s="33" t="e">
        <f>U940/E940</f>
        <v>#DIV/0!</v>
      </c>
      <c r="X940" s="16">
        <f>IF($D$3="Calories",N940,"")</f>
        <v>0</v>
      </c>
      <c r="Y940" s="16">
        <f>IF($F$3="Grams",O940,IF($F$3="% Calories",P940,""))</f>
        <v>0</v>
      </c>
      <c r="Z940" s="16" t="str">
        <f>IF($G$3="Grams",K940,"")</f>
        <v/>
      </c>
      <c r="AA940" s="16">
        <f>IF($H$3="Grams",Q940,IF($H$3="% Calories",R940,""))</f>
        <v>0</v>
      </c>
      <c r="AB940" s="16" t="str">
        <f>IF($I$3="Milligrams",T940,"")</f>
        <v/>
      </c>
      <c r="AC940" s="16">
        <f>IF($E$3="Grams",U940, IF($E$3="% Calories", V940, IF($E$3="% Weight",W940, "")))</f>
        <v>0</v>
      </c>
      <c r="AD940" s="29">
        <v>1</v>
      </c>
    </row>
    <row r="941" spans="1:30">
      <c r="A941" s="21" t="str">
        <f>IF(AND((AC941&lt;=$E$4),(AB941&lt;=$I$4),(AA941&lt;=$H$4),(Z941&lt;=$G$4),(Y941&lt;=$F$4),(X941&lt;=$D$4)),"Compliant","Non-Compliant")</f>
        <v>Compliant</v>
      </c>
      <c r="B941" s="41"/>
      <c r="C941" s="41"/>
      <c r="D941" s="42"/>
      <c r="E941" s="43"/>
      <c r="F941" s="22"/>
      <c r="G941" s="43"/>
      <c r="H941" s="43"/>
      <c r="I941" s="43"/>
      <c r="J941" s="43"/>
      <c r="K941" s="43"/>
      <c r="L941" s="43"/>
      <c r="M941" s="43"/>
      <c r="N941" s="23">
        <f>F941*G941</f>
        <v>0</v>
      </c>
      <c r="O941" s="23">
        <f>F941*H941</f>
        <v>0</v>
      </c>
      <c r="P941" s="24" t="e">
        <f>(I941*F941)/N941</f>
        <v>#DIV/0!</v>
      </c>
      <c r="Q941" s="25">
        <f>F941*J941</f>
        <v>0</v>
      </c>
      <c r="R941" s="26" t="e">
        <f>(Q941*9)/N941</f>
        <v>#DIV/0!</v>
      </c>
      <c r="S941" s="25">
        <f>F941*K941</f>
        <v>0</v>
      </c>
      <c r="T941" s="23">
        <f>L941*F941</f>
        <v>0</v>
      </c>
      <c r="U941" s="23">
        <f>M941*F941</f>
        <v>0</v>
      </c>
      <c r="V941" s="27" t="e">
        <f>(U941*4)/N941</f>
        <v>#DIV/0!</v>
      </c>
      <c r="W941" s="24" t="e">
        <f>U941/E941</f>
        <v>#DIV/0!</v>
      </c>
      <c r="X941" s="16">
        <f>IF($D$3="Calories",N941,"")</f>
        <v>0</v>
      </c>
      <c r="Y941" s="16">
        <f>IF($F$3="Grams",O941,IF($F$3="% Calories",P941,""))</f>
        <v>0</v>
      </c>
      <c r="Z941" s="16" t="str">
        <f>IF($G$3="Grams",K941,"")</f>
        <v/>
      </c>
      <c r="AA941" s="16">
        <f>IF($H$3="Grams",Q941,IF($H$3="% Calories",R941,""))</f>
        <v>0</v>
      </c>
      <c r="AB941" s="16" t="str">
        <f>IF($I$3="Milligrams",T941,"")</f>
        <v/>
      </c>
      <c r="AC941" s="16">
        <f>IF($E$3="Grams",U941, IF($E$3="% Calories", V941, IF($E$3="% Weight",W941, "")))</f>
        <v>0</v>
      </c>
      <c r="AD941" s="29">
        <v>1</v>
      </c>
    </row>
    <row r="942" spans="1:30">
      <c r="A942" s="30" t="str">
        <f>IF(AND((AC942&lt;=$E$4),(AB942&lt;=$I$4),(AA942&lt;=$H$4),(Z942&lt;=$G$4),(Y942&lt;=$F$4),(X942&lt;=$D$4)),"Compliant","Non-Compliant")</f>
        <v>Compliant</v>
      </c>
      <c r="B942" s="38"/>
      <c r="C942" s="38"/>
      <c r="D942" s="39"/>
      <c r="E942" s="40"/>
      <c r="F942" s="31"/>
      <c r="G942" s="40"/>
      <c r="H942" s="40"/>
      <c r="I942" s="40"/>
      <c r="J942" s="40"/>
      <c r="K942" s="40"/>
      <c r="L942" s="40"/>
      <c r="M942" s="40"/>
      <c r="N942" s="32">
        <f>F942*G942</f>
        <v>0</v>
      </c>
      <c r="O942" s="32">
        <f>F942*H942</f>
        <v>0</v>
      </c>
      <c r="P942" s="33" t="e">
        <f>(I942*F942)/N942</f>
        <v>#DIV/0!</v>
      </c>
      <c r="Q942" s="34">
        <f>F942*J942</f>
        <v>0</v>
      </c>
      <c r="R942" s="35" t="e">
        <f>(Q942*9)/N942</f>
        <v>#DIV/0!</v>
      </c>
      <c r="S942" s="34">
        <f>F942*K942</f>
        <v>0</v>
      </c>
      <c r="T942" s="32">
        <f>L942*F942</f>
        <v>0</v>
      </c>
      <c r="U942" s="32">
        <f>M942*F942</f>
        <v>0</v>
      </c>
      <c r="V942" s="36" t="e">
        <f>(U942*4)/N942</f>
        <v>#DIV/0!</v>
      </c>
      <c r="W942" s="33" t="e">
        <f>U942/E942</f>
        <v>#DIV/0!</v>
      </c>
      <c r="X942" s="16">
        <f>IF($D$3="Calories",N942,"")</f>
        <v>0</v>
      </c>
      <c r="Y942" s="16">
        <f>IF($F$3="Grams",O942,IF($F$3="% Calories",P942,""))</f>
        <v>0</v>
      </c>
      <c r="Z942" s="16" t="str">
        <f>IF($G$3="Grams",K942,"")</f>
        <v/>
      </c>
      <c r="AA942" s="16">
        <f>IF($H$3="Grams",Q942,IF($H$3="% Calories",R942,""))</f>
        <v>0</v>
      </c>
      <c r="AB942" s="16" t="str">
        <f>IF($I$3="Milligrams",T942,"")</f>
        <v/>
      </c>
      <c r="AC942" s="16">
        <f>IF($E$3="Grams",U942, IF($E$3="% Calories", V942, IF($E$3="% Weight",W942, "")))</f>
        <v>0</v>
      </c>
      <c r="AD942" s="29">
        <v>1</v>
      </c>
    </row>
    <row r="943" spans="1:30">
      <c r="A943" s="21" t="str">
        <f>IF(AND((AC943&lt;=$E$4),(AB943&lt;=$I$4),(AA943&lt;=$H$4),(Z943&lt;=$G$4),(Y943&lt;=$F$4),(X943&lt;=$D$4)),"Compliant","Non-Compliant")</f>
        <v>Compliant</v>
      </c>
      <c r="B943" s="41"/>
      <c r="C943" s="41"/>
      <c r="D943" s="42"/>
      <c r="E943" s="43"/>
      <c r="F943" s="22"/>
      <c r="G943" s="43"/>
      <c r="H943" s="43"/>
      <c r="I943" s="43"/>
      <c r="J943" s="43"/>
      <c r="K943" s="43"/>
      <c r="L943" s="43"/>
      <c r="M943" s="43"/>
      <c r="N943" s="23">
        <f>F943*G943</f>
        <v>0</v>
      </c>
      <c r="O943" s="23">
        <f>F943*H943</f>
        <v>0</v>
      </c>
      <c r="P943" s="24" t="e">
        <f>(I943*F943)/N943</f>
        <v>#DIV/0!</v>
      </c>
      <c r="Q943" s="25">
        <f>F943*J943</f>
        <v>0</v>
      </c>
      <c r="R943" s="26" t="e">
        <f>(Q943*9)/N943</f>
        <v>#DIV/0!</v>
      </c>
      <c r="S943" s="25">
        <f>F943*K943</f>
        <v>0</v>
      </c>
      <c r="T943" s="23">
        <f>L943*F943</f>
        <v>0</v>
      </c>
      <c r="U943" s="23">
        <f>M943*F943</f>
        <v>0</v>
      </c>
      <c r="V943" s="27" t="e">
        <f>(U943*4)/N943</f>
        <v>#DIV/0!</v>
      </c>
      <c r="W943" s="24" t="e">
        <f>U943/E943</f>
        <v>#DIV/0!</v>
      </c>
      <c r="X943" s="16">
        <f>IF($D$3="Calories",N943,"")</f>
        <v>0</v>
      </c>
      <c r="Y943" s="16">
        <f>IF($F$3="Grams",O943,IF($F$3="% Calories",P943,""))</f>
        <v>0</v>
      </c>
      <c r="Z943" s="16" t="str">
        <f>IF($G$3="Grams",K943,"")</f>
        <v/>
      </c>
      <c r="AA943" s="16">
        <f>IF($H$3="Grams",Q943,IF($H$3="% Calories",R943,""))</f>
        <v>0</v>
      </c>
      <c r="AB943" s="16" t="str">
        <f>IF($I$3="Milligrams",T943,"")</f>
        <v/>
      </c>
      <c r="AC943" s="16">
        <f>IF($E$3="Grams",U943, IF($E$3="% Calories", V943, IF($E$3="% Weight",W943, "")))</f>
        <v>0</v>
      </c>
      <c r="AD943" s="29">
        <v>1</v>
      </c>
    </row>
    <row r="944" spans="1:30">
      <c r="A944" s="30" t="str">
        <f>IF(AND((AC944&lt;=$E$4),(AB944&lt;=$I$4),(AA944&lt;=$H$4),(Z944&lt;=$G$4),(Y944&lt;=$F$4),(X944&lt;=$D$4)),"Compliant","Non-Compliant")</f>
        <v>Compliant</v>
      </c>
      <c r="B944" s="38"/>
      <c r="C944" s="38"/>
      <c r="D944" s="39"/>
      <c r="E944" s="40"/>
      <c r="F944" s="31"/>
      <c r="G944" s="40"/>
      <c r="H944" s="40"/>
      <c r="I944" s="40"/>
      <c r="J944" s="40"/>
      <c r="K944" s="40"/>
      <c r="L944" s="40"/>
      <c r="M944" s="40"/>
      <c r="N944" s="32">
        <f>F944*G944</f>
        <v>0</v>
      </c>
      <c r="O944" s="32">
        <f>F944*H944</f>
        <v>0</v>
      </c>
      <c r="P944" s="33" t="e">
        <f>(I944*F944)/N944</f>
        <v>#DIV/0!</v>
      </c>
      <c r="Q944" s="34">
        <f>F944*J944</f>
        <v>0</v>
      </c>
      <c r="R944" s="35" t="e">
        <f>(Q944*9)/N944</f>
        <v>#DIV/0!</v>
      </c>
      <c r="S944" s="34">
        <f>F944*K944</f>
        <v>0</v>
      </c>
      <c r="T944" s="32">
        <f>L944*F944</f>
        <v>0</v>
      </c>
      <c r="U944" s="32">
        <f>M944*F944</f>
        <v>0</v>
      </c>
      <c r="V944" s="36" t="e">
        <f>(U944*4)/N944</f>
        <v>#DIV/0!</v>
      </c>
      <c r="W944" s="33" t="e">
        <f>U944/E944</f>
        <v>#DIV/0!</v>
      </c>
      <c r="X944" s="16">
        <f>IF($D$3="Calories",N944,"")</f>
        <v>0</v>
      </c>
      <c r="Y944" s="16">
        <f>IF($F$3="Grams",O944,IF($F$3="% Calories",P944,""))</f>
        <v>0</v>
      </c>
      <c r="Z944" s="16" t="str">
        <f>IF($G$3="Grams",K944,"")</f>
        <v/>
      </c>
      <c r="AA944" s="16">
        <f>IF($H$3="Grams",Q944,IF($H$3="% Calories",R944,""))</f>
        <v>0</v>
      </c>
      <c r="AB944" s="16" t="str">
        <f>IF($I$3="Milligrams",T944,"")</f>
        <v/>
      </c>
      <c r="AC944" s="16">
        <f>IF($E$3="Grams",U944, IF($E$3="% Calories", V944, IF($E$3="% Weight",W944, "")))</f>
        <v>0</v>
      </c>
      <c r="AD944" s="29">
        <v>1</v>
      </c>
    </row>
    <row r="945" spans="1:30">
      <c r="A945" s="21" t="str">
        <f>IF(AND((AC945&lt;=$E$4),(AB945&lt;=$I$4),(AA945&lt;=$H$4),(Z945&lt;=$G$4),(Y945&lt;=$F$4),(X945&lt;=$D$4)),"Compliant","Non-Compliant")</f>
        <v>Compliant</v>
      </c>
      <c r="B945" s="41"/>
      <c r="C945" s="41"/>
      <c r="D945" s="42"/>
      <c r="E945" s="43"/>
      <c r="F945" s="22"/>
      <c r="G945" s="43"/>
      <c r="H945" s="43"/>
      <c r="I945" s="43"/>
      <c r="J945" s="43"/>
      <c r="K945" s="43"/>
      <c r="L945" s="43"/>
      <c r="M945" s="43"/>
      <c r="N945" s="23">
        <f>F945*G945</f>
        <v>0</v>
      </c>
      <c r="O945" s="23">
        <f>F945*H945</f>
        <v>0</v>
      </c>
      <c r="P945" s="24" t="e">
        <f>(I945*F945)/N945</f>
        <v>#DIV/0!</v>
      </c>
      <c r="Q945" s="25">
        <f>F945*J945</f>
        <v>0</v>
      </c>
      <c r="R945" s="26" t="e">
        <f>(Q945*9)/N945</f>
        <v>#DIV/0!</v>
      </c>
      <c r="S945" s="25">
        <f>F945*K945</f>
        <v>0</v>
      </c>
      <c r="T945" s="23">
        <f>L945*F945</f>
        <v>0</v>
      </c>
      <c r="U945" s="23">
        <f>M945*F945</f>
        <v>0</v>
      </c>
      <c r="V945" s="27" t="e">
        <f>(U945*4)/N945</f>
        <v>#DIV/0!</v>
      </c>
      <c r="W945" s="24" t="e">
        <f>U945/E945</f>
        <v>#DIV/0!</v>
      </c>
      <c r="X945" s="16">
        <f>IF($D$3="Calories",N945,"")</f>
        <v>0</v>
      </c>
      <c r="Y945" s="16">
        <f>IF($F$3="Grams",O945,IF($F$3="% Calories",P945,""))</f>
        <v>0</v>
      </c>
      <c r="Z945" s="16" t="str">
        <f>IF($G$3="Grams",K945,"")</f>
        <v/>
      </c>
      <c r="AA945" s="16">
        <f>IF($H$3="Grams",Q945,IF($H$3="% Calories",R945,""))</f>
        <v>0</v>
      </c>
      <c r="AB945" s="16" t="str">
        <f>IF($I$3="Milligrams",T945,"")</f>
        <v/>
      </c>
      <c r="AC945" s="16">
        <f>IF($E$3="Grams",U945, IF($E$3="% Calories", V945, IF($E$3="% Weight",W945, "")))</f>
        <v>0</v>
      </c>
      <c r="AD945" s="29">
        <v>1</v>
      </c>
    </row>
    <row r="946" spans="1:30">
      <c r="A946" s="30" t="str">
        <f>IF(AND((AC946&lt;=$E$4),(AB946&lt;=$I$4),(AA946&lt;=$H$4),(Z946&lt;=$G$4),(Y946&lt;=$F$4),(X946&lt;=$D$4)),"Compliant","Non-Compliant")</f>
        <v>Compliant</v>
      </c>
      <c r="B946" s="38"/>
      <c r="C946" s="38"/>
      <c r="D946" s="39"/>
      <c r="E946" s="40"/>
      <c r="F946" s="31"/>
      <c r="G946" s="40"/>
      <c r="H946" s="40"/>
      <c r="I946" s="40"/>
      <c r="J946" s="40"/>
      <c r="K946" s="40"/>
      <c r="L946" s="40"/>
      <c r="M946" s="40"/>
      <c r="N946" s="32">
        <f>F946*G946</f>
        <v>0</v>
      </c>
      <c r="O946" s="32">
        <f>F946*H946</f>
        <v>0</v>
      </c>
      <c r="P946" s="33" t="e">
        <f>(I946*F946)/N946</f>
        <v>#DIV/0!</v>
      </c>
      <c r="Q946" s="34">
        <f>F946*J946</f>
        <v>0</v>
      </c>
      <c r="R946" s="35" t="e">
        <f>(Q946*9)/N946</f>
        <v>#DIV/0!</v>
      </c>
      <c r="S946" s="34">
        <f>F946*K946</f>
        <v>0</v>
      </c>
      <c r="T946" s="32">
        <f>L946*F946</f>
        <v>0</v>
      </c>
      <c r="U946" s="32">
        <f>M946*F946</f>
        <v>0</v>
      </c>
      <c r="V946" s="36" t="e">
        <f>(U946*4)/N946</f>
        <v>#DIV/0!</v>
      </c>
      <c r="W946" s="33" t="e">
        <f>U946/E946</f>
        <v>#DIV/0!</v>
      </c>
      <c r="X946" s="16">
        <f>IF($D$3="Calories",N946,"")</f>
        <v>0</v>
      </c>
      <c r="Y946" s="16">
        <f>IF($F$3="Grams",O946,IF($F$3="% Calories",P946,""))</f>
        <v>0</v>
      </c>
      <c r="Z946" s="16" t="str">
        <f>IF($G$3="Grams",K946,"")</f>
        <v/>
      </c>
      <c r="AA946" s="16">
        <f>IF($H$3="Grams",Q946,IF($H$3="% Calories",R946,""))</f>
        <v>0</v>
      </c>
      <c r="AB946" s="16" t="str">
        <f>IF($I$3="Milligrams",T946,"")</f>
        <v/>
      </c>
      <c r="AC946" s="16">
        <f>IF($E$3="Grams",U946, IF($E$3="% Calories", V946, IF($E$3="% Weight",W946, "")))</f>
        <v>0</v>
      </c>
      <c r="AD946" s="29">
        <v>1</v>
      </c>
    </row>
    <row r="947" spans="1:30">
      <c r="A947" s="21" t="str">
        <f>IF(AND((AC947&lt;=$E$4),(AB947&lt;=$I$4),(AA947&lt;=$H$4),(Z947&lt;=$G$4),(Y947&lt;=$F$4),(X947&lt;=$D$4)),"Compliant","Non-Compliant")</f>
        <v>Compliant</v>
      </c>
      <c r="B947" s="41"/>
      <c r="C947" s="41"/>
      <c r="D947" s="42"/>
      <c r="E947" s="43"/>
      <c r="F947" s="22"/>
      <c r="G947" s="43"/>
      <c r="H947" s="43"/>
      <c r="I947" s="43"/>
      <c r="J947" s="43"/>
      <c r="K947" s="43"/>
      <c r="L947" s="43"/>
      <c r="M947" s="43"/>
      <c r="N947" s="23">
        <f>F947*G947</f>
        <v>0</v>
      </c>
      <c r="O947" s="23">
        <f>F947*H947</f>
        <v>0</v>
      </c>
      <c r="P947" s="24" t="e">
        <f>(I947*F947)/N947</f>
        <v>#DIV/0!</v>
      </c>
      <c r="Q947" s="25">
        <f>F947*J947</f>
        <v>0</v>
      </c>
      <c r="R947" s="26" t="e">
        <f>(Q947*9)/N947</f>
        <v>#DIV/0!</v>
      </c>
      <c r="S947" s="25">
        <f>F947*K947</f>
        <v>0</v>
      </c>
      <c r="T947" s="23">
        <f>L947*F947</f>
        <v>0</v>
      </c>
      <c r="U947" s="23">
        <f>M947*F947</f>
        <v>0</v>
      </c>
      <c r="V947" s="27" t="e">
        <f>(U947*4)/N947</f>
        <v>#DIV/0!</v>
      </c>
      <c r="W947" s="24" t="e">
        <f>U947/E947</f>
        <v>#DIV/0!</v>
      </c>
      <c r="X947" s="16">
        <f>IF($D$3="Calories",N947,"")</f>
        <v>0</v>
      </c>
      <c r="Y947" s="16">
        <f>IF($F$3="Grams",O947,IF($F$3="% Calories",P947,""))</f>
        <v>0</v>
      </c>
      <c r="Z947" s="16" t="str">
        <f>IF($G$3="Grams",K947,"")</f>
        <v/>
      </c>
      <c r="AA947" s="16">
        <f>IF($H$3="Grams",Q947,IF($H$3="% Calories",R947,""))</f>
        <v>0</v>
      </c>
      <c r="AB947" s="16" t="str">
        <f>IF($I$3="Milligrams",T947,"")</f>
        <v/>
      </c>
      <c r="AC947" s="16">
        <f>IF($E$3="Grams",U947, IF($E$3="% Calories", V947, IF($E$3="% Weight",W947, "")))</f>
        <v>0</v>
      </c>
      <c r="AD947" s="29">
        <v>1</v>
      </c>
    </row>
    <row r="948" spans="1:30">
      <c r="A948" s="30" t="str">
        <f>IF(AND((AC948&lt;=$E$4),(AB948&lt;=$I$4),(AA948&lt;=$H$4),(Z948&lt;=$G$4),(Y948&lt;=$F$4),(X948&lt;=$D$4)),"Compliant","Non-Compliant")</f>
        <v>Compliant</v>
      </c>
      <c r="B948" s="38"/>
      <c r="C948" s="38"/>
      <c r="D948" s="39"/>
      <c r="E948" s="40"/>
      <c r="F948" s="31"/>
      <c r="G948" s="40"/>
      <c r="H948" s="40"/>
      <c r="I948" s="40"/>
      <c r="J948" s="40"/>
      <c r="K948" s="40"/>
      <c r="L948" s="40"/>
      <c r="M948" s="40"/>
      <c r="N948" s="32">
        <f>F948*G948</f>
        <v>0</v>
      </c>
      <c r="O948" s="32">
        <f>F948*H948</f>
        <v>0</v>
      </c>
      <c r="P948" s="33" t="e">
        <f>(I948*F948)/N948</f>
        <v>#DIV/0!</v>
      </c>
      <c r="Q948" s="34">
        <f>F948*J948</f>
        <v>0</v>
      </c>
      <c r="R948" s="35" t="e">
        <f>(Q948*9)/N948</f>
        <v>#DIV/0!</v>
      </c>
      <c r="S948" s="34">
        <f>F948*K948</f>
        <v>0</v>
      </c>
      <c r="T948" s="32">
        <f>L948*F948</f>
        <v>0</v>
      </c>
      <c r="U948" s="32">
        <f>M948*F948</f>
        <v>0</v>
      </c>
      <c r="V948" s="36" t="e">
        <f>(U948*4)/N948</f>
        <v>#DIV/0!</v>
      </c>
      <c r="W948" s="33" t="e">
        <f>U948/E948</f>
        <v>#DIV/0!</v>
      </c>
      <c r="X948" s="16">
        <f>IF($D$3="Calories",N948,"")</f>
        <v>0</v>
      </c>
      <c r="Y948" s="16">
        <f>IF($F$3="Grams",O948,IF($F$3="% Calories",P948,""))</f>
        <v>0</v>
      </c>
      <c r="Z948" s="16" t="str">
        <f>IF($G$3="Grams",K948,"")</f>
        <v/>
      </c>
      <c r="AA948" s="16">
        <f>IF($H$3="Grams",Q948,IF($H$3="% Calories",R948,""))</f>
        <v>0</v>
      </c>
      <c r="AB948" s="16" t="str">
        <f>IF($I$3="Milligrams",T948,"")</f>
        <v/>
      </c>
      <c r="AC948" s="16">
        <f>IF($E$3="Grams",U948, IF($E$3="% Calories", V948, IF($E$3="% Weight",W948, "")))</f>
        <v>0</v>
      </c>
      <c r="AD948" s="29">
        <v>1</v>
      </c>
    </row>
    <row r="949" spans="1:30">
      <c r="A949" s="21" t="str">
        <f>IF(AND((AC949&lt;=$E$4),(AB949&lt;=$I$4),(AA949&lt;=$H$4),(Z949&lt;=$G$4),(Y949&lt;=$F$4),(X949&lt;=$D$4)),"Compliant","Non-Compliant")</f>
        <v>Compliant</v>
      </c>
      <c r="B949" s="41"/>
      <c r="C949" s="41"/>
      <c r="D949" s="42"/>
      <c r="E949" s="43"/>
      <c r="F949" s="22"/>
      <c r="G949" s="43"/>
      <c r="H949" s="43"/>
      <c r="I949" s="43"/>
      <c r="J949" s="43"/>
      <c r="K949" s="43"/>
      <c r="L949" s="43"/>
      <c r="M949" s="43"/>
      <c r="N949" s="23">
        <f>F949*G949</f>
        <v>0</v>
      </c>
      <c r="O949" s="23">
        <f>F949*H949</f>
        <v>0</v>
      </c>
      <c r="P949" s="24" t="e">
        <f>(I949*F949)/N949</f>
        <v>#DIV/0!</v>
      </c>
      <c r="Q949" s="25">
        <f>F949*J949</f>
        <v>0</v>
      </c>
      <c r="R949" s="26" t="e">
        <f>(Q949*9)/N949</f>
        <v>#DIV/0!</v>
      </c>
      <c r="S949" s="25">
        <f>F949*K949</f>
        <v>0</v>
      </c>
      <c r="T949" s="23">
        <f>L949*F949</f>
        <v>0</v>
      </c>
      <c r="U949" s="23">
        <f>M949*F949</f>
        <v>0</v>
      </c>
      <c r="V949" s="27" t="e">
        <f>(U949*4)/N949</f>
        <v>#DIV/0!</v>
      </c>
      <c r="W949" s="24" t="e">
        <f>U949/E949</f>
        <v>#DIV/0!</v>
      </c>
      <c r="X949" s="16">
        <f>IF($D$3="Calories",N949,"")</f>
        <v>0</v>
      </c>
      <c r="Y949" s="16">
        <f>IF($F$3="Grams",O949,IF($F$3="% Calories",P949,""))</f>
        <v>0</v>
      </c>
      <c r="Z949" s="16" t="str">
        <f>IF($G$3="Grams",K949,"")</f>
        <v/>
      </c>
      <c r="AA949" s="16">
        <f>IF($H$3="Grams",Q949,IF($H$3="% Calories",R949,""))</f>
        <v>0</v>
      </c>
      <c r="AB949" s="16" t="str">
        <f>IF($I$3="Milligrams",T949,"")</f>
        <v/>
      </c>
      <c r="AC949" s="16">
        <f>IF($E$3="Grams",U949, IF($E$3="% Calories", V949, IF($E$3="% Weight",W949, "")))</f>
        <v>0</v>
      </c>
      <c r="AD949" s="29">
        <v>1</v>
      </c>
    </row>
    <row r="950" spans="1:30">
      <c r="A950" s="30" t="str">
        <f>IF(AND((AC950&lt;=$E$4),(AB950&lt;=$I$4),(AA950&lt;=$H$4),(Z950&lt;=$G$4),(Y950&lt;=$F$4),(X950&lt;=$D$4)),"Compliant","Non-Compliant")</f>
        <v>Compliant</v>
      </c>
      <c r="B950" s="38"/>
      <c r="C950" s="38"/>
      <c r="D950" s="39"/>
      <c r="E950" s="40"/>
      <c r="F950" s="31"/>
      <c r="G950" s="40"/>
      <c r="H950" s="40"/>
      <c r="I950" s="40"/>
      <c r="J950" s="40"/>
      <c r="K950" s="40"/>
      <c r="L950" s="40"/>
      <c r="M950" s="40"/>
      <c r="N950" s="32">
        <f>F950*G950</f>
        <v>0</v>
      </c>
      <c r="O950" s="32">
        <f>F950*H950</f>
        <v>0</v>
      </c>
      <c r="P950" s="33" t="e">
        <f>(I950*F950)/N950</f>
        <v>#DIV/0!</v>
      </c>
      <c r="Q950" s="34">
        <f>F950*J950</f>
        <v>0</v>
      </c>
      <c r="R950" s="35" t="e">
        <f>(Q950*9)/N950</f>
        <v>#DIV/0!</v>
      </c>
      <c r="S950" s="34">
        <f>F950*K950</f>
        <v>0</v>
      </c>
      <c r="T950" s="32">
        <f>L950*F950</f>
        <v>0</v>
      </c>
      <c r="U950" s="32">
        <f>M950*F950</f>
        <v>0</v>
      </c>
      <c r="V950" s="36" t="e">
        <f>(U950*4)/N950</f>
        <v>#DIV/0!</v>
      </c>
      <c r="W950" s="33" t="e">
        <f>U950/E950</f>
        <v>#DIV/0!</v>
      </c>
      <c r="X950" s="16">
        <f>IF($D$3="Calories",N950,"")</f>
        <v>0</v>
      </c>
      <c r="Y950" s="16">
        <f>IF($F$3="Grams",O950,IF($F$3="% Calories",P950,""))</f>
        <v>0</v>
      </c>
      <c r="Z950" s="16" t="str">
        <f>IF($G$3="Grams",K950,"")</f>
        <v/>
      </c>
      <c r="AA950" s="16">
        <f>IF($H$3="Grams",Q950,IF($H$3="% Calories",R950,""))</f>
        <v>0</v>
      </c>
      <c r="AB950" s="16" t="str">
        <f>IF($I$3="Milligrams",T950,"")</f>
        <v/>
      </c>
      <c r="AC950" s="16">
        <f>IF($E$3="Grams",U950, IF($E$3="% Calories", V950, IF($E$3="% Weight",W950, "")))</f>
        <v>0</v>
      </c>
      <c r="AD950" s="29">
        <v>1</v>
      </c>
    </row>
    <row r="951" spans="1:30">
      <c r="A951" s="21" t="str">
        <f>IF(AND((AC951&lt;=$E$4),(AB951&lt;=$I$4),(AA951&lt;=$H$4),(Z951&lt;=$G$4),(Y951&lt;=$F$4),(X951&lt;=$D$4)),"Compliant","Non-Compliant")</f>
        <v>Compliant</v>
      </c>
      <c r="B951" s="41"/>
      <c r="C951" s="41"/>
      <c r="D951" s="42"/>
      <c r="E951" s="43"/>
      <c r="F951" s="22"/>
      <c r="G951" s="43"/>
      <c r="H951" s="43"/>
      <c r="I951" s="43"/>
      <c r="J951" s="43"/>
      <c r="K951" s="43"/>
      <c r="L951" s="43"/>
      <c r="M951" s="43"/>
      <c r="N951" s="23">
        <f>F951*G951</f>
        <v>0</v>
      </c>
      <c r="O951" s="23">
        <f>F951*H951</f>
        <v>0</v>
      </c>
      <c r="P951" s="24" t="e">
        <f>(I951*F951)/N951</f>
        <v>#DIV/0!</v>
      </c>
      <c r="Q951" s="25">
        <f>F951*J951</f>
        <v>0</v>
      </c>
      <c r="R951" s="26" t="e">
        <f>(Q951*9)/N951</f>
        <v>#DIV/0!</v>
      </c>
      <c r="S951" s="25">
        <f>F951*K951</f>
        <v>0</v>
      </c>
      <c r="T951" s="23">
        <f>L951*F951</f>
        <v>0</v>
      </c>
      <c r="U951" s="23">
        <f>M951*F951</f>
        <v>0</v>
      </c>
      <c r="V951" s="27" t="e">
        <f>(U951*4)/N951</f>
        <v>#DIV/0!</v>
      </c>
      <c r="W951" s="24" t="e">
        <f>U951/E951</f>
        <v>#DIV/0!</v>
      </c>
      <c r="X951" s="16">
        <f>IF($D$3="Calories",N951,"")</f>
        <v>0</v>
      </c>
      <c r="Y951" s="16">
        <f>IF($F$3="Grams",O951,IF($F$3="% Calories",P951,""))</f>
        <v>0</v>
      </c>
      <c r="Z951" s="16" t="str">
        <f>IF($G$3="Grams",K951,"")</f>
        <v/>
      </c>
      <c r="AA951" s="16">
        <f>IF($H$3="Grams",Q951,IF($H$3="% Calories",R951,""))</f>
        <v>0</v>
      </c>
      <c r="AB951" s="16" t="str">
        <f>IF($I$3="Milligrams",T951,"")</f>
        <v/>
      </c>
      <c r="AC951" s="16">
        <f>IF($E$3="Grams",U951, IF($E$3="% Calories", V951, IF($E$3="% Weight",W951, "")))</f>
        <v>0</v>
      </c>
      <c r="AD951" s="29">
        <v>1</v>
      </c>
    </row>
    <row r="952" spans="1:30">
      <c r="A952" s="30" t="str">
        <f>IF(AND((AC952&lt;=$E$4),(AB952&lt;=$I$4),(AA952&lt;=$H$4),(Z952&lt;=$G$4),(Y952&lt;=$F$4),(X952&lt;=$D$4)),"Compliant","Non-Compliant")</f>
        <v>Compliant</v>
      </c>
      <c r="B952" s="38"/>
      <c r="C952" s="38"/>
      <c r="D952" s="39"/>
      <c r="E952" s="40"/>
      <c r="F952" s="31"/>
      <c r="G952" s="40"/>
      <c r="H952" s="40"/>
      <c r="I952" s="40"/>
      <c r="J952" s="40"/>
      <c r="K952" s="40"/>
      <c r="L952" s="40"/>
      <c r="M952" s="40"/>
      <c r="N952" s="32">
        <f>F952*G952</f>
        <v>0</v>
      </c>
      <c r="O952" s="32">
        <f>F952*H952</f>
        <v>0</v>
      </c>
      <c r="P952" s="33" t="e">
        <f>(I952*F952)/N952</f>
        <v>#DIV/0!</v>
      </c>
      <c r="Q952" s="34">
        <f>F952*J952</f>
        <v>0</v>
      </c>
      <c r="R952" s="35" t="e">
        <f>(Q952*9)/N952</f>
        <v>#DIV/0!</v>
      </c>
      <c r="S952" s="34">
        <f>F952*K952</f>
        <v>0</v>
      </c>
      <c r="T952" s="32">
        <f>L952*F952</f>
        <v>0</v>
      </c>
      <c r="U952" s="32">
        <f>M952*F952</f>
        <v>0</v>
      </c>
      <c r="V952" s="36" t="e">
        <f>(U952*4)/N952</f>
        <v>#DIV/0!</v>
      </c>
      <c r="W952" s="33" t="e">
        <f>U952/E952</f>
        <v>#DIV/0!</v>
      </c>
      <c r="X952" s="16">
        <f>IF($D$3="Calories",N952,"")</f>
        <v>0</v>
      </c>
      <c r="Y952" s="16">
        <f>IF($F$3="Grams",O952,IF($F$3="% Calories",P952,""))</f>
        <v>0</v>
      </c>
      <c r="Z952" s="16" t="str">
        <f>IF($G$3="Grams",K952,"")</f>
        <v/>
      </c>
      <c r="AA952" s="16">
        <f>IF($H$3="Grams",Q952,IF($H$3="% Calories",R952,""))</f>
        <v>0</v>
      </c>
      <c r="AB952" s="16" t="str">
        <f>IF($I$3="Milligrams",T952,"")</f>
        <v/>
      </c>
      <c r="AC952" s="16">
        <f>IF($E$3="Grams",U952, IF($E$3="% Calories", V952, IF($E$3="% Weight",W952, "")))</f>
        <v>0</v>
      </c>
      <c r="AD952" s="29">
        <v>1</v>
      </c>
    </row>
    <row r="953" spans="1:30">
      <c r="A953" s="21" t="str">
        <f>IF(AND((AC953&lt;=$E$4),(AB953&lt;=$I$4),(AA953&lt;=$H$4),(Z953&lt;=$G$4),(Y953&lt;=$F$4),(X953&lt;=$D$4)),"Compliant","Non-Compliant")</f>
        <v>Compliant</v>
      </c>
      <c r="B953" s="41"/>
      <c r="C953" s="41"/>
      <c r="D953" s="42"/>
      <c r="E953" s="43"/>
      <c r="F953" s="22"/>
      <c r="G953" s="43"/>
      <c r="H953" s="43"/>
      <c r="I953" s="43"/>
      <c r="J953" s="43"/>
      <c r="K953" s="43"/>
      <c r="L953" s="43"/>
      <c r="M953" s="43"/>
      <c r="N953" s="23">
        <f>F953*G953</f>
        <v>0</v>
      </c>
      <c r="O953" s="23">
        <f>F953*H953</f>
        <v>0</v>
      </c>
      <c r="P953" s="24" t="e">
        <f>(I953*F953)/N953</f>
        <v>#DIV/0!</v>
      </c>
      <c r="Q953" s="25">
        <f>F953*J953</f>
        <v>0</v>
      </c>
      <c r="R953" s="26" t="e">
        <f>(Q953*9)/N953</f>
        <v>#DIV/0!</v>
      </c>
      <c r="S953" s="25">
        <f>F953*K953</f>
        <v>0</v>
      </c>
      <c r="T953" s="23">
        <f>L953*F953</f>
        <v>0</v>
      </c>
      <c r="U953" s="23">
        <f>M953*F953</f>
        <v>0</v>
      </c>
      <c r="V953" s="27" t="e">
        <f>(U953*4)/N953</f>
        <v>#DIV/0!</v>
      </c>
      <c r="W953" s="24" t="e">
        <f>U953/E953</f>
        <v>#DIV/0!</v>
      </c>
      <c r="X953" s="16">
        <f>IF($D$3="Calories",N953,"")</f>
        <v>0</v>
      </c>
      <c r="Y953" s="16">
        <f>IF($F$3="Grams",O953,IF($F$3="% Calories",P953,""))</f>
        <v>0</v>
      </c>
      <c r="Z953" s="16" t="str">
        <f>IF($G$3="Grams",K953,"")</f>
        <v/>
      </c>
      <c r="AA953" s="16">
        <f>IF($H$3="Grams",Q953,IF($H$3="% Calories",R953,""))</f>
        <v>0</v>
      </c>
      <c r="AB953" s="16" t="str">
        <f>IF($I$3="Milligrams",T953,"")</f>
        <v/>
      </c>
      <c r="AC953" s="16">
        <f>IF($E$3="Grams",U953, IF($E$3="% Calories", V953, IF($E$3="% Weight",W953, "")))</f>
        <v>0</v>
      </c>
      <c r="AD953" s="29">
        <v>1</v>
      </c>
    </row>
    <row r="954" spans="1:30">
      <c r="A954" s="30" t="str">
        <f>IF(AND((AC954&lt;=$E$4),(AB954&lt;=$I$4),(AA954&lt;=$H$4),(Z954&lt;=$G$4),(Y954&lt;=$F$4),(X954&lt;=$D$4)),"Compliant","Non-Compliant")</f>
        <v>Compliant</v>
      </c>
      <c r="B954" s="38"/>
      <c r="C954" s="38"/>
      <c r="D954" s="39"/>
      <c r="E954" s="40"/>
      <c r="F954" s="31"/>
      <c r="G954" s="40"/>
      <c r="H954" s="40"/>
      <c r="I954" s="40"/>
      <c r="J954" s="40"/>
      <c r="K954" s="40"/>
      <c r="L954" s="40"/>
      <c r="M954" s="40"/>
      <c r="N954" s="32">
        <f>F954*G954</f>
        <v>0</v>
      </c>
      <c r="O954" s="32">
        <f>F954*H954</f>
        <v>0</v>
      </c>
      <c r="P954" s="33" t="e">
        <f>(I954*F954)/N954</f>
        <v>#DIV/0!</v>
      </c>
      <c r="Q954" s="34">
        <f>F954*J954</f>
        <v>0</v>
      </c>
      <c r="R954" s="35" t="e">
        <f>(Q954*9)/N954</f>
        <v>#DIV/0!</v>
      </c>
      <c r="S954" s="34">
        <f>F954*K954</f>
        <v>0</v>
      </c>
      <c r="T954" s="32">
        <f>L954*F954</f>
        <v>0</v>
      </c>
      <c r="U954" s="32">
        <f>M954*F954</f>
        <v>0</v>
      </c>
      <c r="V954" s="36" t="e">
        <f>(U954*4)/N954</f>
        <v>#DIV/0!</v>
      </c>
      <c r="W954" s="33" t="e">
        <f>U954/E954</f>
        <v>#DIV/0!</v>
      </c>
      <c r="X954" s="16">
        <f>IF($D$3="Calories",N954,"")</f>
        <v>0</v>
      </c>
      <c r="Y954" s="16">
        <f>IF($F$3="Grams",O954,IF($F$3="% Calories",P954,""))</f>
        <v>0</v>
      </c>
      <c r="Z954" s="16" t="str">
        <f>IF($G$3="Grams",K954,"")</f>
        <v/>
      </c>
      <c r="AA954" s="16">
        <f>IF($H$3="Grams",Q954,IF($H$3="% Calories",R954,""))</f>
        <v>0</v>
      </c>
      <c r="AB954" s="16" t="str">
        <f>IF($I$3="Milligrams",T954,"")</f>
        <v/>
      </c>
      <c r="AC954" s="16">
        <f>IF($E$3="Grams",U954, IF($E$3="% Calories", V954, IF($E$3="% Weight",W954, "")))</f>
        <v>0</v>
      </c>
      <c r="AD954" s="29">
        <v>1</v>
      </c>
    </row>
    <row r="955" spans="1:30">
      <c r="A955" s="21" t="str">
        <f>IF(AND((AC955&lt;=$E$4),(AB955&lt;=$I$4),(AA955&lt;=$H$4),(Z955&lt;=$G$4),(Y955&lt;=$F$4),(X955&lt;=$D$4)),"Compliant","Non-Compliant")</f>
        <v>Compliant</v>
      </c>
      <c r="B955" s="41"/>
      <c r="C955" s="41"/>
      <c r="D955" s="42"/>
      <c r="E955" s="43"/>
      <c r="F955" s="22"/>
      <c r="G955" s="43"/>
      <c r="H955" s="43"/>
      <c r="I955" s="43"/>
      <c r="J955" s="43"/>
      <c r="K955" s="43"/>
      <c r="L955" s="43"/>
      <c r="M955" s="43"/>
      <c r="N955" s="23">
        <f>F955*G955</f>
        <v>0</v>
      </c>
      <c r="O955" s="23">
        <f>F955*H955</f>
        <v>0</v>
      </c>
      <c r="P955" s="24" t="e">
        <f>(I955*F955)/N955</f>
        <v>#DIV/0!</v>
      </c>
      <c r="Q955" s="25">
        <f>F955*J955</f>
        <v>0</v>
      </c>
      <c r="R955" s="26" t="e">
        <f>(Q955*9)/N955</f>
        <v>#DIV/0!</v>
      </c>
      <c r="S955" s="25">
        <f>F955*K955</f>
        <v>0</v>
      </c>
      <c r="T955" s="23">
        <f>L955*F955</f>
        <v>0</v>
      </c>
      <c r="U955" s="23">
        <f>M955*F955</f>
        <v>0</v>
      </c>
      <c r="V955" s="27" t="e">
        <f>(U955*4)/N955</f>
        <v>#DIV/0!</v>
      </c>
      <c r="W955" s="24" t="e">
        <f>U955/E955</f>
        <v>#DIV/0!</v>
      </c>
      <c r="X955" s="16">
        <f>IF($D$3="Calories",N955,"")</f>
        <v>0</v>
      </c>
      <c r="Y955" s="16">
        <f>IF($F$3="Grams",O955,IF($F$3="% Calories",P955,""))</f>
        <v>0</v>
      </c>
      <c r="Z955" s="16" t="str">
        <f>IF($G$3="Grams",K955,"")</f>
        <v/>
      </c>
      <c r="AA955" s="16">
        <f>IF($H$3="Grams",Q955,IF($H$3="% Calories",R955,""))</f>
        <v>0</v>
      </c>
      <c r="AB955" s="16" t="str">
        <f>IF($I$3="Milligrams",T955,"")</f>
        <v/>
      </c>
      <c r="AC955" s="16">
        <f>IF($E$3="Grams",U955, IF($E$3="% Calories", V955, IF($E$3="% Weight",W955, "")))</f>
        <v>0</v>
      </c>
      <c r="AD955" s="29">
        <v>1</v>
      </c>
    </row>
    <row r="956" spans="1:30">
      <c r="A956" s="30" t="str">
        <f>IF(AND((AC956&lt;=$E$4),(AB956&lt;=$I$4),(AA956&lt;=$H$4),(Z956&lt;=$G$4),(Y956&lt;=$F$4),(X956&lt;=$D$4)),"Compliant","Non-Compliant")</f>
        <v>Compliant</v>
      </c>
      <c r="B956" s="38"/>
      <c r="C956" s="38"/>
      <c r="D956" s="39"/>
      <c r="E956" s="40"/>
      <c r="F956" s="31"/>
      <c r="G956" s="40"/>
      <c r="H956" s="40"/>
      <c r="I956" s="40"/>
      <c r="J956" s="40"/>
      <c r="K956" s="40"/>
      <c r="L956" s="40"/>
      <c r="M956" s="40"/>
      <c r="N956" s="32">
        <f>F956*G956</f>
        <v>0</v>
      </c>
      <c r="O956" s="32">
        <f>F956*H956</f>
        <v>0</v>
      </c>
      <c r="P956" s="33" t="e">
        <f>(I956*F956)/N956</f>
        <v>#DIV/0!</v>
      </c>
      <c r="Q956" s="34">
        <f>F956*J956</f>
        <v>0</v>
      </c>
      <c r="R956" s="35" t="e">
        <f>(Q956*9)/N956</f>
        <v>#DIV/0!</v>
      </c>
      <c r="S956" s="34">
        <f>F956*K956</f>
        <v>0</v>
      </c>
      <c r="T956" s="32">
        <f>L956*F956</f>
        <v>0</v>
      </c>
      <c r="U956" s="32">
        <f>M956*F956</f>
        <v>0</v>
      </c>
      <c r="V956" s="36" t="e">
        <f>(U956*4)/N956</f>
        <v>#DIV/0!</v>
      </c>
      <c r="W956" s="33" t="e">
        <f>U956/E956</f>
        <v>#DIV/0!</v>
      </c>
      <c r="X956" s="16">
        <f>IF($D$3="Calories",N956,"")</f>
        <v>0</v>
      </c>
      <c r="Y956" s="16">
        <f>IF($F$3="Grams",O956,IF($F$3="% Calories",P956,""))</f>
        <v>0</v>
      </c>
      <c r="Z956" s="16" t="str">
        <f>IF($G$3="Grams",K956,"")</f>
        <v/>
      </c>
      <c r="AA956" s="16">
        <f>IF($H$3="Grams",Q956,IF($H$3="% Calories",R956,""))</f>
        <v>0</v>
      </c>
      <c r="AB956" s="16" t="str">
        <f>IF($I$3="Milligrams",T956,"")</f>
        <v/>
      </c>
      <c r="AC956" s="16">
        <f>IF($E$3="Grams",U956, IF($E$3="% Calories", V956, IF($E$3="% Weight",W956, "")))</f>
        <v>0</v>
      </c>
      <c r="AD956" s="29">
        <v>1</v>
      </c>
    </row>
    <row r="957" spans="1:30">
      <c r="A957" s="21" t="str">
        <f>IF(AND((AC957&lt;=$E$4),(AB957&lt;=$I$4),(AA957&lt;=$H$4),(Z957&lt;=$G$4),(Y957&lt;=$F$4),(X957&lt;=$D$4)),"Compliant","Non-Compliant")</f>
        <v>Compliant</v>
      </c>
      <c r="B957" s="41"/>
      <c r="C957" s="41"/>
      <c r="D957" s="42"/>
      <c r="E957" s="43"/>
      <c r="F957" s="22"/>
      <c r="G957" s="43"/>
      <c r="H957" s="43"/>
      <c r="I957" s="43"/>
      <c r="J957" s="43"/>
      <c r="K957" s="43"/>
      <c r="L957" s="43"/>
      <c r="M957" s="43"/>
      <c r="N957" s="23">
        <f>F957*G957</f>
        <v>0</v>
      </c>
      <c r="O957" s="23">
        <f>F957*H957</f>
        <v>0</v>
      </c>
      <c r="P957" s="24" t="e">
        <f>(I957*F957)/N957</f>
        <v>#DIV/0!</v>
      </c>
      <c r="Q957" s="25">
        <f>F957*J957</f>
        <v>0</v>
      </c>
      <c r="R957" s="26" t="e">
        <f>(Q957*9)/N957</f>
        <v>#DIV/0!</v>
      </c>
      <c r="S957" s="25">
        <f>F957*K957</f>
        <v>0</v>
      </c>
      <c r="T957" s="23">
        <f>L957*F957</f>
        <v>0</v>
      </c>
      <c r="U957" s="23">
        <f>M957*F957</f>
        <v>0</v>
      </c>
      <c r="V957" s="27" t="e">
        <f>(U957*4)/N957</f>
        <v>#DIV/0!</v>
      </c>
      <c r="W957" s="24" t="e">
        <f>U957/E957</f>
        <v>#DIV/0!</v>
      </c>
      <c r="X957" s="16">
        <f>IF($D$3="Calories",N957,"")</f>
        <v>0</v>
      </c>
      <c r="Y957" s="16">
        <f>IF($F$3="Grams",O957,IF($F$3="% Calories",P957,""))</f>
        <v>0</v>
      </c>
      <c r="Z957" s="16" t="str">
        <f>IF($G$3="Grams",K957,"")</f>
        <v/>
      </c>
      <c r="AA957" s="16">
        <f>IF($H$3="Grams",Q957,IF($H$3="% Calories",R957,""))</f>
        <v>0</v>
      </c>
      <c r="AB957" s="16" t="str">
        <f>IF($I$3="Milligrams",T957,"")</f>
        <v/>
      </c>
      <c r="AC957" s="16">
        <f>IF($E$3="Grams",U957, IF($E$3="% Calories", V957, IF($E$3="% Weight",W957, "")))</f>
        <v>0</v>
      </c>
      <c r="AD957" s="29">
        <v>1</v>
      </c>
    </row>
    <row r="958" spans="1:30">
      <c r="A958" s="30" t="str">
        <f>IF(AND((AC958&lt;=$E$4),(AB958&lt;=$I$4),(AA958&lt;=$H$4),(Z958&lt;=$G$4),(Y958&lt;=$F$4),(X958&lt;=$D$4)),"Compliant","Non-Compliant")</f>
        <v>Compliant</v>
      </c>
      <c r="B958" s="38"/>
      <c r="C958" s="38"/>
      <c r="D958" s="39"/>
      <c r="E958" s="40"/>
      <c r="F958" s="31"/>
      <c r="G958" s="40"/>
      <c r="H958" s="40"/>
      <c r="I958" s="40"/>
      <c r="J958" s="40"/>
      <c r="K958" s="40"/>
      <c r="L958" s="40"/>
      <c r="M958" s="40"/>
      <c r="N958" s="32">
        <f>F958*G958</f>
        <v>0</v>
      </c>
      <c r="O958" s="32">
        <f>F958*H958</f>
        <v>0</v>
      </c>
      <c r="P958" s="33" t="e">
        <f>(I958*F958)/N958</f>
        <v>#DIV/0!</v>
      </c>
      <c r="Q958" s="34">
        <f>F958*J958</f>
        <v>0</v>
      </c>
      <c r="R958" s="35" t="e">
        <f>(Q958*9)/N958</f>
        <v>#DIV/0!</v>
      </c>
      <c r="S958" s="34">
        <f>F958*K958</f>
        <v>0</v>
      </c>
      <c r="T958" s="32">
        <f>L958*F958</f>
        <v>0</v>
      </c>
      <c r="U958" s="32">
        <f>M958*F958</f>
        <v>0</v>
      </c>
      <c r="V958" s="36" t="e">
        <f>(U958*4)/N958</f>
        <v>#DIV/0!</v>
      </c>
      <c r="W958" s="33" t="e">
        <f>U958/E958</f>
        <v>#DIV/0!</v>
      </c>
      <c r="X958" s="16">
        <f>IF($D$3="Calories",N958,"")</f>
        <v>0</v>
      </c>
      <c r="Y958" s="16">
        <f>IF($F$3="Grams",O958,IF($F$3="% Calories",P958,""))</f>
        <v>0</v>
      </c>
      <c r="Z958" s="16" t="str">
        <f>IF($G$3="Grams",K958,"")</f>
        <v/>
      </c>
      <c r="AA958" s="16">
        <f>IF($H$3="Grams",Q958,IF($H$3="% Calories",R958,""))</f>
        <v>0</v>
      </c>
      <c r="AB958" s="16" t="str">
        <f>IF($I$3="Milligrams",T958,"")</f>
        <v/>
      </c>
      <c r="AC958" s="16">
        <f>IF($E$3="Grams",U958, IF($E$3="% Calories", V958, IF($E$3="% Weight",W958, "")))</f>
        <v>0</v>
      </c>
      <c r="AD958" s="29">
        <v>1</v>
      </c>
    </row>
    <row r="959" spans="1:30">
      <c r="A959" s="21" t="str">
        <f>IF(AND((AC959&lt;=$E$4),(AB959&lt;=$I$4),(AA959&lt;=$H$4),(Z959&lt;=$G$4),(Y959&lt;=$F$4),(X959&lt;=$D$4)),"Compliant","Non-Compliant")</f>
        <v>Compliant</v>
      </c>
      <c r="B959" s="41"/>
      <c r="C959" s="41"/>
      <c r="D959" s="42"/>
      <c r="E959" s="43"/>
      <c r="F959" s="22"/>
      <c r="G959" s="43"/>
      <c r="H959" s="43"/>
      <c r="I959" s="43"/>
      <c r="J959" s="43"/>
      <c r="K959" s="43"/>
      <c r="L959" s="43"/>
      <c r="M959" s="43"/>
      <c r="N959" s="23">
        <f>F959*G959</f>
        <v>0</v>
      </c>
      <c r="O959" s="23">
        <f>F959*H959</f>
        <v>0</v>
      </c>
      <c r="P959" s="24" t="e">
        <f>(I959*F959)/N959</f>
        <v>#DIV/0!</v>
      </c>
      <c r="Q959" s="25">
        <f>F959*J959</f>
        <v>0</v>
      </c>
      <c r="R959" s="26" t="e">
        <f>(Q959*9)/N959</f>
        <v>#DIV/0!</v>
      </c>
      <c r="S959" s="25">
        <f>F959*K959</f>
        <v>0</v>
      </c>
      <c r="T959" s="23">
        <f>L959*F959</f>
        <v>0</v>
      </c>
      <c r="U959" s="23">
        <f>M959*F959</f>
        <v>0</v>
      </c>
      <c r="V959" s="27" t="e">
        <f>(U959*4)/N959</f>
        <v>#DIV/0!</v>
      </c>
      <c r="W959" s="24" t="e">
        <f>U959/E959</f>
        <v>#DIV/0!</v>
      </c>
      <c r="X959" s="16">
        <f>IF($D$3="Calories",N959,"")</f>
        <v>0</v>
      </c>
      <c r="Y959" s="16">
        <f>IF($F$3="Grams",O959,IF($F$3="% Calories",P959,""))</f>
        <v>0</v>
      </c>
      <c r="Z959" s="16" t="str">
        <f>IF($G$3="Grams",K959,"")</f>
        <v/>
      </c>
      <c r="AA959" s="16">
        <f>IF($H$3="Grams",Q959,IF($H$3="% Calories",R959,""))</f>
        <v>0</v>
      </c>
      <c r="AB959" s="16" t="str">
        <f>IF($I$3="Milligrams",T959,"")</f>
        <v/>
      </c>
      <c r="AC959" s="16">
        <f>IF($E$3="Grams",U959, IF($E$3="% Calories", V959, IF($E$3="% Weight",W959, "")))</f>
        <v>0</v>
      </c>
      <c r="AD959" s="29">
        <v>1</v>
      </c>
    </row>
    <row r="960" spans="1:30">
      <c r="A960" s="30" t="str">
        <f>IF(AND((AC960&lt;=$E$4),(AB960&lt;=$I$4),(AA960&lt;=$H$4),(Z960&lt;=$G$4),(Y960&lt;=$F$4),(X960&lt;=$D$4)),"Compliant","Non-Compliant")</f>
        <v>Compliant</v>
      </c>
      <c r="B960" s="38"/>
      <c r="C960" s="38"/>
      <c r="D960" s="39"/>
      <c r="E960" s="40"/>
      <c r="F960" s="31"/>
      <c r="G960" s="40"/>
      <c r="H960" s="40"/>
      <c r="I960" s="40"/>
      <c r="J960" s="40"/>
      <c r="K960" s="40"/>
      <c r="L960" s="40"/>
      <c r="M960" s="40"/>
      <c r="N960" s="32">
        <f>F960*G960</f>
        <v>0</v>
      </c>
      <c r="O960" s="32">
        <f>F960*H960</f>
        <v>0</v>
      </c>
      <c r="P960" s="33" t="e">
        <f>(I960*F960)/N960</f>
        <v>#DIV/0!</v>
      </c>
      <c r="Q960" s="34">
        <f>F960*J960</f>
        <v>0</v>
      </c>
      <c r="R960" s="35" t="e">
        <f>(Q960*9)/N960</f>
        <v>#DIV/0!</v>
      </c>
      <c r="S960" s="34">
        <f>F960*K960</f>
        <v>0</v>
      </c>
      <c r="T960" s="32">
        <f>L960*F960</f>
        <v>0</v>
      </c>
      <c r="U960" s="32">
        <f>M960*F960</f>
        <v>0</v>
      </c>
      <c r="V960" s="36" t="e">
        <f>(U960*4)/N960</f>
        <v>#DIV/0!</v>
      </c>
      <c r="W960" s="33" t="e">
        <f>U960/E960</f>
        <v>#DIV/0!</v>
      </c>
      <c r="X960" s="16">
        <f>IF($D$3="Calories",N960,"")</f>
        <v>0</v>
      </c>
      <c r="Y960" s="16">
        <f>IF($F$3="Grams",O960,IF($F$3="% Calories",P960,""))</f>
        <v>0</v>
      </c>
      <c r="Z960" s="16" t="str">
        <f>IF($G$3="Grams",K960,"")</f>
        <v/>
      </c>
      <c r="AA960" s="16">
        <f>IF($H$3="Grams",Q960,IF($H$3="% Calories",R960,""))</f>
        <v>0</v>
      </c>
      <c r="AB960" s="16" t="str">
        <f>IF($I$3="Milligrams",T960,"")</f>
        <v/>
      </c>
      <c r="AC960" s="16">
        <f>IF($E$3="Grams",U960, IF($E$3="% Calories", V960, IF($E$3="% Weight",W960, "")))</f>
        <v>0</v>
      </c>
      <c r="AD960" s="29">
        <v>1</v>
      </c>
    </row>
    <row r="961" spans="1:30">
      <c r="A961" s="21" t="str">
        <f>IF(AND((AC961&lt;=$E$4),(AB961&lt;=$I$4),(AA961&lt;=$H$4),(Z961&lt;=$G$4),(Y961&lt;=$F$4),(X961&lt;=$D$4)),"Compliant","Non-Compliant")</f>
        <v>Compliant</v>
      </c>
      <c r="B961" s="41"/>
      <c r="C961" s="41"/>
      <c r="D961" s="42"/>
      <c r="E961" s="43"/>
      <c r="F961" s="22"/>
      <c r="G961" s="43"/>
      <c r="H961" s="43"/>
      <c r="I961" s="43"/>
      <c r="J961" s="43"/>
      <c r="K961" s="43"/>
      <c r="L961" s="43"/>
      <c r="M961" s="43"/>
      <c r="N961" s="23">
        <f>F961*G961</f>
        <v>0</v>
      </c>
      <c r="O961" s="23">
        <f>F961*H961</f>
        <v>0</v>
      </c>
      <c r="P961" s="24" t="e">
        <f>(I961*F961)/N961</f>
        <v>#DIV/0!</v>
      </c>
      <c r="Q961" s="25">
        <f>F961*J961</f>
        <v>0</v>
      </c>
      <c r="R961" s="26" t="e">
        <f>(Q961*9)/N961</f>
        <v>#DIV/0!</v>
      </c>
      <c r="S961" s="25">
        <f>F961*K961</f>
        <v>0</v>
      </c>
      <c r="T961" s="23">
        <f>L961*F961</f>
        <v>0</v>
      </c>
      <c r="U961" s="23">
        <f>M961*F961</f>
        <v>0</v>
      </c>
      <c r="V961" s="27" t="e">
        <f>(U961*4)/N961</f>
        <v>#DIV/0!</v>
      </c>
      <c r="W961" s="24" t="e">
        <f>U961/E961</f>
        <v>#DIV/0!</v>
      </c>
      <c r="X961" s="16">
        <f>IF($D$3="Calories",N961,"")</f>
        <v>0</v>
      </c>
      <c r="Y961" s="16">
        <f>IF($F$3="Grams",O961,IF($F$3="% Calories",P961,""))</f>
        <v>0</v>
      </c>
      <c r="Z961" s="16" t="str">
        <f>IF($G$3="Grams",K961,"")</f>
        <v/>
      </c>
      <c r="AA961" s="16">
        <f>IF($H$3="Grams",Q961,IF($H$3="% Calories",R961,""))</f>
        <v>0</v>
      </c>
      <c r="AB961" s="16" t="str">
        <f>IF($I$3="Milligrams",T961,"")</f>
        <v/>
      </c>
      <c r="AC961" s="16">
        <f>IF($E$3="Grams",U961, IF($E$3="% Calories", V961, IF($E$3="% Weight",W961, "")))</f>
        <v>0</v>
      </c>
      <c r="AD961" s="29">
        <v>1</v>
      </c>
    </row>
    <row r="962" spans="1:30">
      <c r="A962" s="30" t="str">
        <f>IF(AND((AC962&lt;=$E$4),(AB962&lt;=$I$4),(AA962&lt;=$H$4),(Z962&lt;=$G$4),(Y962&lt;=$F$4),(X962&lt;=$D$4)),"Compliant","Non-Compliant")</f>
        <v>Compliant</v>
      </c>
      <c r="B962" s="38"/>
      <c r="C962" s="38"/>
      <c r="D962" s="39"/>
      <c r="E962" s="40"/>
      <c r="F962" s="31"/>
      <c r="G962" s="40"/>
      <c r="H962" s="40"/>
      <c r="I962" s="40"/>
      <c r="J962" s="40"/>
      <c r="K962" s="40"/>
      <c r="L962" s="40"/>
      <c r="M962" s="40"/>
      <c r="N962" s="32">
        <f>F962*G962</f>
        <v>0</v>
      </c>
      <c r="O962" s="32">
        <f>F962*H962</f>
        <v>0</v>
      </c>
      <c r="P962" s="33" t="e">
        <f>(I962*F962)/N962</f>
        <v>#DIV/0!</v>
      </c>
      <c r="Q962" s="34">
        <f>F962*J962</f>
        <v>0</v>
      </c>
      <c r="R962" s="35" t="e">
        <f>(Q962*9)/N962</f>
        <v>#DIV/0!</v>
      </c>
      <c r="S962" s="34">
        <f>F962*K962</f>
        <v>0</v>
      </c>
      <c r="T962" s="32">
        <f>L962*F962</f>
        <v>0</v>
      </c>
      <c r="U962" s="32">
        <f>M962*F962</f>
        <v>0</v>
      </c>
      <c r="V962" s="36" t="e">
        <f>(U962*4)/N962</f>
        <v>#DIV/0!</v>
      </c>
      <c r="W962" s="33" t="e">
        <f>U962/E962</f>
        <v>#DIV/0!</v>
      </c>
      <c r="X962" s="16">
        <f>IF($D$3="Calories",N962,"")</f>
        <v>0</v>
      </c>
      <c r="Y962" s="16">
        <f>IF($F$3="Grams",O962,IF($F$3="% Calories",P962,""))</f>
        <v>0</v>
      </c>
      <c r="Z962" s="16" t="str">
        <f>IF($G$3="Grams",K962,"")</f>
        <v/>
      </c>
      <c r="AA962" s="16">
        <f>IF($H$3="Grams",Q962,IF($H$3="% Calories",R962,""))</f>
        <v>0</v>
      </c>
      <c r="AB962" s="16" t="str">
        <f>IF($I$3="Milligrams",T962,"")</f>
        <v/>
      </c>
      <c r="AC962" s="16">
        <f>IF($E$3="Grams",U962, IF($E$3="% Calories", V962, IF($E$3="% Weight",W962, "")))</f>
        <v>0</v>
      </c>
      <c r="AD962" s="29">
        <v>1</v>
      </c>
    </row>
    <row r="963" spans="1:30">
      <c r="A963" s="21" t="str">
        <f>IF(AND((AC963&lt;=$E$4),(AB963&lt;=$I$4),(AA963&lt;=$H$4),(Z963&lt;=$G$4),(Y963&lt;=$F$4),(X963&lt;=$D$4)),"Compliant","Non-Compliant")</f>
        <v>Compliant</v>
      </c>
      <c r="B963" s="41"/>
      <c r="C963" s="41"/>
      <c r="D963" s="42"/>
      <c r="E963" s="43"/>
      <c r="F963" s="22"/>
      <c r="G963" s="43"/>
      <c r="H963" s="43"/>
      <c r="I963" s="43"/>
      <c r="J963" s="43"/>
      <c r="K963" s="43"/>
      <c r="L963" s="43"/>
      <c r="M963" s="43"/>
      <c r="N963" s="23">
        <f>F963*G963</f>
        <v>0</v>
      </c>
      <c r="O963" s="23">
        <f>F963*H963</f>
        <v>0</v>
      </c>
      <c r="P963" s="24" t="e">
        <f>(I963*F963)/N963</f>
        <v>#DIV/0!</v>
      </c>
      <c r="Q963" s="25">
        <f>F963*J963</f>
        <v>0</v>
      </c>
      <c r="R963" s="26" t="e">
        <f>(Q963*9)/N963</f>
        <v>#DIV/0!</v>
      </c>
      <c r="S963" s="25">
        <f>F963*K963</f>
        <v>0</v>
      </c>
      <c r="T963" s="23">
        <f>L963*F963</f>
        <v>0</v>
      </c>
      <c r="U963" s="23">
        <f>M963*F963</f>
        <v>0</v>
      </c>
      <c r="V963" s="27" t="e">
        <f>(U963*4)/N963</f>
        <v>#DIV/0!</v>
      </c>
      <c r="W963" s="24" t="e">
        <f>U963/E963</f>
        <v>#DIV/0!</v>
      </c>
      <c r="X963" s="16">
        <f>IF($D$3="Calories",N963,"")</f>
        <v>0</v>
      </c>
      <c r="Y963" s="16">
        <f>IF($F$3="Grams",O963,IF($F$3="% Calories",P963,""))</f>
        <v>0</v>
      </c>
      <c r="Z963" s="16" t="str">
        <f>IF($G$3="Grams",K963,"")</f>
        <v/>
      </c>
      <c r="AA963" s="16">
        <f>IF($H$3="Grams",Q963,IF($H$3="% Calories",R963,""))</f>
        <v>0</v>
      </c>
      <c r="AB963" s="16" t="str">
        <f>IF($I$3="Milligrams",T963,"")</f>
        <v/>
      </c>
      <c r="AC963" s="16">
        <f>IF($E$3="Grams",U963, IF($E$3="% Calories", V963, IF($E$3="% Weight",W963, "")))</f>
        <v>0</v>
      </c>
      <c r="AD963" s="29">
        <v>1</v>
      </c>
    </row>
    <row r="964" spans="1:30">
      <c r="A964" s="30" t="str">
        <f>IF(AND((AC964&lt;=$E$4),(AB964&lt;=$I$4),(AA964&lt;=$H$4),(Z964&lt;=$G$4),(Y964&lt;=$F$4),(X964&lt;=$D$4)),"Compliant","Non-Compliant")</f>
        <v>Compliant</v>
      </c>
      <c r="B964" s="38"/>
      <c r="C964" s="38"/>
      <c r="D964" s="39"/>
      <c r="E964" s="40"/>
      <c r="F964" s="31"/>
      <c r="G964" s="40"/>
      <c r="H964" s="40"/>
      <c r="I964" s="40"/>
      <c r="J964" s="40"/>
      <c r="K964" s="40"/>
      <c r="L964" s="40"/>
      <c r="M964" s="40"/>
      <c r="N964" s="32">
        <f>F964*G964</f>
        <v>0</v>
      </c>
      <c r="O964" s="32">
        <f>F964*H964</f>
        <v>0</v>
      </c>
      <c r="P964" s="33" t="e">
        <f>(I964*F964)/N964</f>
        <v>#DIV/0!</v>
      </c>
      <c r="Q964" s="34">
        <f>F964*J964</f>
        <v>0</v>
      </c>
      <c r="R964" s="35" t="e">
        <f>(Q964*9)/N964</f>
        <v>#DIV/0!</v>
      </c>
      <c r="S964" s="34">
        <f>F964*K964</f>
        <v>0</v>
      </c>
      <c r="T964" s="32">
        <f>L964*F964</f>
        <v>0</v>
      </c>
      <c r="U964" s="32">
        <f>M964*F964</f>
        <v>0</v>
      </c>
      <c r="V964" s="36" t="e">
        <f>(U964*4)/N964</f>
        <v>#DIV/0!</v>
      </c>
      <c r="W964" s="33" t="e">
        <f>U964/E964</f>
        <v>#DIV/0!</v>
      </c>
      <c r="X964" s="16">
        <f>IF($D$3="Calories",N964,"")</f>
        <v>0</v>
      </c>
      <c r="Y964" s="16">
        <f>IF($F$3="Grams",O964,IF($F$3="% Calories",P964,""))</f>
        <v>0</v>
      </c>
      <c r="Z964" s="16" t="str">
        <f>IF($G$3="Grams",K964,"")</f>
        <v/>
      </c>
      <c r="AA964" s="16">
        <f>IF($H$3="Grams",Q964,IF($H$3="% Calories",R964,""))</f>
        <v>0</v>
      </c>
      <c r="AB964" s="16" t="str">
        <f>IF($I$3="Milligrams",T964,"")</f>
        <v/>
      </c>
      <c r="AC964" s="16">
        <f>IF($E$3="Grams",U964, IF($E$3="% Calories", V964, IF($E$3="% Weight",W964, "")))</f>
        <v>0</v>
      </c>
      <c r="AD964" s="29">
        <v>1</v>
      </c>
    </row>
    <row r="965" spans="1:30">
      <c r="A965" s="21" t="str">
        <f>IF(AND((AC965&lt;=$E$4),(AB965&lt;=$I$4),(AA965&lt;=$H$4),(Z965&lt;=$G$4),(Y965&lt;=$F$4),(X965&lt;=$D$4)),"Compliant","Non-Compliant")</f>
        <v>Compliant</v>
      </c>
      <c r="B965" s="41"/>
      <c r="C965" s="41"/>
      <c r="D965" s="42"/>
      <c r="E965" s="43"/>
      <c r="F965" s="22"/>
      <c r="G965" s="43"/>
      <c r="H965" s="43"/>
      <c r="I965" s="43"/>
      <c r="J965" s="43"/>
      <c r="K965" s="43"/>
      <c r="L965" s="43"/>
      <c r="M965" s="43"/>
      <c r="N965" s="23">
        <f>F965*G965</f>
        <v>0</v>
      </c>
      <c r="O965" s="23">
        <f>F965*H965</f>
        <v>0</v>
      </c>
      <c r="P965" s="24" t="e">
        <f>(I965*F965)/N965</f>
        <v>#DIV/0!</v>
      </c>
      <c r="Q965" s="25">
        <f>F965*J965</f>
        <v>0</v>
      </c>
      <c r="R965" s="26" t="e">
        <f>(Q965*9)/N965</f>
        <v>#DIV/0!</v>
      </c>
      <c r="S965" s="25">
        <f>F965*K965</f>
        <v>0</v>
      </c>
      <c r="T965" s="23">
        <f>L965*F965</f>
        <v>0</v>
      </c>
      <c r="U965" s="23">
        <f>M965*F965</f>
        <v>0</v>
      </c>
      <c r="V965" s="27" t="e">
        <f>(U965*4)/N965</f>
        <v>#DIV/0!</v>
      </c>
      <c r="W965" s="24" t="e">
        <f>U965/E965</f>
        <v>#DIV/0!</v>
      </c>
      <c r="X965" s="16">
        <f>IF($D$3="Calories",N965,"")</f>
        <v>0</v>
      </c>
      <c r="Y965" s="16">
        <f>IF($F$3="Grams",O965,IF($F$3="% Calories",P965,""))</f>
        <v>0</v>
      </c>
      <c r="Z965" s="16" t="str">
        <f>IF($G$3="Grams",K965,"")</f>
        <v/>
      </c>
      <c r="AA965" s="16">
        <f>IF($H$3="Grams",Q965,IF($H$3="% Calories",R965,""))</f>
        <v>0</v>
      </c>
      <c r="AB965" s="16" t="str">
        <f>IF($I$3="Milligrams",T965,"")</f>
        <v/>
      </c>
      <c r="AC965" s="16">
        <f>IF($E$3="Grams",U965, IF($E$3="% Calories", V965, IF($E$3="% Weight",W965, "")))</f>
        <v>0</v>
      </c>
      <c r="AD965" s="29">
        <v>1</v>
      </c>
    </row>
    <row r="966" spans="1:30">
      <c r="A966" s="30" t="str">
        <f>IF(AND((AC966&lt;=$E$4),(AB966&lt;=$I$4),(AA966&lt;=$H$4),(Z966&lt;=$G$4),(Y966&lt;=$F$4),(X966&lt;=$D$4)),"Compliant","Non-Compliant")</f>
        <v>Compliant</v>
      </c>
      <c r="B966" s="38"/>
      <c r="C966" s="38"/>
      <c r="D966" s="39"/>
      <c r="E966" s="40"/>
      <c r="F966" s="31"/>
      <c r="G966" s="40"/>
      <c r="H966" s="40"/>
      <c r="I966" s="40"/>
      <c r="J966" s="40"/>
      <c r="K966" s="40"/>
      <c r="L966" s="40"/>
      <c r="M966" s="40"/>
      <c r="N966" s="32">
        <f>F966*G966</f>
        <v>0</v>
      </c>
      <c r="O966" s="32">
        <f>F966*H966</f>
        <v>0</v>
      </c>
      <c r="P966" s="33" t="e">
        <f>(I966*F966)/N966</f>
        <v>#DIV/0!</v>
      </c>
      <c r="Q966" s="34">
        <f>F966*J966</f>
        <v>0</v>
      </c>
      <c r="R966" s="35" t="e">
        <f>(Q966*9)/N966</f>
        <v>#DIV/0!</v>
      </c>
      <c r="S966" s="34">
        <f>F966*K966</f>
        <v>0</v>
      </c>
      <c r="T966" s="32">
        <f>L966*F966</f>
        <v>0</v>
      </c>
      <c r="U966" s="32">
        <f>M966*F966</f>
        <v>0</v>
      </c>
      <c r="V966" s="36" t="e">
        <f>(U966*4)/N966</f>
        <v>#DIV/0!</v>
      </c>
      <c r="W966" s="33" t="e">
        <f>U966/E966</f>
        <v>#DIV/0!</v>
      </c>
      <c r="X966" s="16">
        <f>IF($D$3="Calories",N966,"")</f>
        <v>0</v>
      </c>
      <c r="Y966" s="16">
        <f>IF($F$3="Grams",O966,IF($F$3="% Calories",P966,""))</f>
        <v>0</v>
      </c>
      <c r="Z966" s="16" t="str">
        <f>IF($G$3="Grams",K966,"")</f>
        <v/>
      </c>
      <c r="AA966" s="16">
        <f>IF($H$3="Grams",Q966,IF($H$3="% Calories",R966,""))</f>
        <v>0</v>
      </c>
      <c r="AB966" s="16" t="str">
        <f>IF($I$3="Milligrams",T966,"")</f>
        <v/>
      </c>
      <c r="AC966" s="16">
        <f>IF($E$3="Grams",U966, IF($E$3="% Calories", V966, IF($E$3="% Weight",W966, "")))</f>
        <v>0</v>
      </c>
      <c r="AD966" s="29">
        <v>1</v>
      </c>
    </row>
    <row r="967" spans="1:30">
      <c r="A967" s="21" t="str">
        <f>IF(AND((AC967&lt;=$E$4),(AB967&lt;=$I$4),(AA967&lt;=$H$4),(Z967&lt;=$G$4),(Y967&lt;=$F$4),(X967&lt;=$D$4)),"Compliant","Non-Compliant")</f>
        <v>Compliant</v>
      </c>
      <c r="B967" s="41"/>
      <c r="C967" s="41"/>
      <c r="D967" s="42"/>
      <c r="E967" s="43"/>
      <c r="F967" s="22"/>
      <c r="G967" s="43"/>
      <c r="H967" s="43"/>
      <c r="I967" s="43"/>
      <c r="J967" s="43"/>
      <c r="K967" s="43"/>
      <c r="L967" s="43"/>
      <c r="M967" s="43"/>
      <c r="N967" s="23">
        <f>F967*G967</f>
        <v>0</v>
      </c>
      <c r="O967" s="23">
        <f>F967*H967</f>
        <v>0</v>
      </c>
      <c r="P967" s="24" t="e">
        <f>(I967*F967)/N967</f>
        <v>#DIV/0!</v>
      </c>
      <c r="Q967" s="25">
        <f>F967*J967</f>
        <v>0</v>
      </c>
      <c r="R967" s="26" t="e">
        <f>(Q967*9)/N967</f>
        <v>#DIV/0!</v>
      </c>
      <c r="S967" s="25">
        <f>F967*K967</f>
        <v>0</v>
      </c>
      <c r="T967" s="23">
        <f>L967*F967</f>
        <v>0</v>
      </c>
      <c r="U967" s="23">
        <f>M967*F967</f>
        <v>0</v>
      </c>
      <c r="V967" s="27" t="e">
        <f>(U967*4)/N967</f>
        <v>#DIV/0!</v>
      </c>
      <c r="W967" s="24" t="e">
        <f>U967/E967</f>
        <v>#DIV/0!</v>
      </c>
      <c r="X967" s="16">
        <f>IF($D$3="Calories",N967,"")</f>
        <v>0</v>
      </c>
      <c r="Y967" s="16">
        <f>IF($F$3="Grams",O967,IF($F$3="% Calories",P967,""))</f>
        <v>0</v>
      </c>
      <c r="Z967" s="16" t="str">
        <f>IF($G$3="Grams",K967,"")</f>
        <v/>
      </c>
      <c r="AA967" s="16">
        <f>IF($H$3="Grams",Q967,IF($H$3="% Calories",R967,""))</f>
        <v>0</v>
      </c>
      <c r="AB967" s="16" t="str">
        <f>IF($I$3="Milligrams",T967,"")</f>
        <v/>
      </c>
      <c r="AC967" s="16">
        <f>IF($E$3="Grams",U967, IF($E$3="% Calories", V967, IF($E$3="% Weight",W967, "")))</f>
        <v>0</v>
      </c>
      <c r="AD967" s="29">
        <v>1</v>
      </c>
    </row>
    <row r="968" spans="1:30">
      <c r="A968" s="30" t="str">
        <f>IF(AND((AC968&lt;=$E$4),(AB968&lt;=$I$4),(AA968&lt;=$H$4),(Z968&lt;=$G$4),(Y968&lt;=$F$4),(X968&lt;=$D$4)),"Compliant","Non-Compliant")</f>
        <v>Compliant</v>
      </c>
      <c r="B968" s="38"/>
      <c r="C968" s="38"/>
      <c r="D968" s="39"/>
      <c r="E968" s="40"/>
      <c r="F968" s="31"/>
      <c r="G968" s="40"/>
      <c r="H968" s="40"/>
      <c r="I968" s="40"/>
      <c r="J968" s="40"/>
      <c r="K968" s="40"/>
      <c r="L968" s="40"/>
      <c r="M968" s="40"/>
      <c r="N968" s="32">
        <f>F968*G968</f>
        <v>0</v>
      </c>
      <c r="O968" s="32">
        <f>F968*H968</f>
        <v>0</v>
      </c>
      <c r="P968" s="33" t="e">
        <f>(I968*F968)/N968</f>
        <v>#DIV/0!</v>
      </c>
      <c r="Q968" s="34">
        <f>F968*J968</f>
        <v>0</v>
      </c>
      <c r="R968" s="35" t="e">
        <f>(Q968*9)/N968</f>
        <v>#DIV/0!</v>
      </c>
      <c r="S968" s="34">
        <f>F968*K968</f>
        <v>0</v>
      </c>
      <c r="T968" s="32">
        <f>L968*F968</f>
        <v>0</v>
      </c>
      <c r="U968" s="32">
        <f>M968*F968</f>
        <v>0</v>
      </c>
      <c r="V968" s="36" t="e">
        <f>(U968*4)/N968</f>
        <v>#DIV/0!</v>
      </c>
      <c r="W968" s="33" t="e">
        <f>U968/E968</f>
        <v>#DIV/0!</v>
      </c>
      <c r="X968" s="16">
        <f>IF($D$3="Calories",N968,"")</f>
        <v>0</v>
      </c>
      <c r="Y968" s="16">
        <f>IF($F$3="Grams",O968,IF($F$3="% Calories",P968,""))</f>
        <v>0</v>
      </c>
      <c r="Z968" s="16" t="str">
        <f>IF($G$3="Grams",K968,"")</f>
        <v/>
      </c>
      <c r="AA968" s="16">
        <f>IF($H$3="Grams",Q968,IF($H$3="% Calories",R968,""))</f>
        <v>0</v>
      </c>
      <c r="AB968" s="16" t="str">
        <f>IF($I$3="Milligrams",T968,"")</f>
        <v/>
      </c>
      <c r="AC968" s="16">
        <f>IF($E$3="Grams",U968, IF($E$3="% Calories", V968, IF($E$3="% Weight",W968, "")))</f>
        <v>0</v>
      </c>
      <c r="AD968" s="29">
        <v>1</v>
      </c>
    </row>
    <row r="969" spans="1:30">
      <c r="A969" s="21" t="str">
        <f>IF(AND((AC969&lt;=$E$4),(AB969&lt;=$I$4),(AA969&lt;=$H$4),(Z969&lt;=$G$4),(Y969&lt;=$F$4),(X969&lt;=$D$4)),"Compliant","Non-Compliant")</f>
        <v>Compliant</v>
      </c>
      <c r="B969" s="41"/>
      <c r="C969" s="41"/>
      <c r="D969" s="42"/>
      <c r="E969" s="43"/>
      <c r="F969" s="22"/>
      <c r="G969" s="43"/>
      <c r="H969" s="43"/>
      <c r="I969" s="43"/>
      <c r="J969" s="43"/>
      <c r="K969" s="43"/>
      <c r="L969" s="43"/>
      <c r="M969" s="43"/>
      <c r="N969" s="23">
        <f>F969*G969</f>
        <v>0</v>
      </c>
      <c r="O969" s="23">
        <f>F969*H969</f>
        <v>0</v>
      </c>
      <c r="P969" s="24" t="e">
        <f>(I969*F969)/N969</f>
        <v>#DIV/0!</v>
      </c>
      <c r="Q969" s="25">
        <f>F969*J969</f>
        <v>0</v>
      </c>
      <c r="R969" s="26" t="e">
        <f>(Q969*9)/N969</f>
        <v>#DIV/0!</v>
      </c>
      <c r="S969" s="25">
        <f>F969*K969</f>
        <v>0</v>
      </c>
      <c r="T969" s="23">
        <f>L969*F969</f>
        <v>0</v>
      </c>
      <c r="U969" s="23">
        <f>M969*F969</f>
        <v>0</v>
      </c>
      <c r="V969" s="27" t="e">
        <f>(U969*4)/N969</f>
        <v>#DIV/0!</v>
      </c>
      <c r="W969" s="24" t="e">
        <f>U969/E969</f>
        <v>#DIV/0!</v>
      </c>
      <c r="X969" s="16">
        <f>IF($D$3="Calories",N969,"")</f>
        <v>0</v>
      </c>
      <c r="Y969" s="16">
        <f>IF($F$3="Grams",O969,IF($F$3="% Calories",P969,""))</f>
        <v>0</v>
      </c>
      <c r="Z969" s="16" t="str">
        <f>IF($G$3="Grams",K969,"")</f>
        <v/>
      </c>
      <c r="AA969" s="16">
        <f>IF($H$3="Grams",Q969,IF($H$3="% Calories",R969,""))</f>
        <v>0</v>
      </c>
      <c r="AB969" s="16" t="str">
        <f>IF($I$3="Milligrams",T969,"")</f>
        <v/>
      </c>
      <c r="AC969" s="16">
        <f>IF($E$3="Grams",U969, IF($E$3="% Calories", V969, IF($E$3="% Weight",W969, "")))</f>
        <v>0</v>
      </c>
      <c r="AD969" s="29">
        <v>1</v>
      </c>
    </row>
    <row r="970" spans="1:30">
      <c r="A970" s="30" t="str">
        <f>IF(AND((AC970&lt;=$E$4),(AB970&lt;=$I$4),(AA970&lt;=$H$4),(Z970&lt;=$G$4),(Y970&lt;=$F$4),(X970&lt;=$D$4)),"Compliant","Non-Compliant")</f>
        <v>Compliant</v>
      </c>
      <c r="B970" s="38"/>
      <c r="C970" s="38"/>
      <c r="D970" s="39"/>
      <c r="E970" s="40"/>
      <c r="F970" s="31"/>
      <c r="G970" s="40"/>
      <c r="H970" s="40"/>
      <c r="I970" s="40"/>
      <c r="J970" s="40"/>
      <c r="K970" s="40"/>
      <c r="L970" s="40"/>
      <c r="M970" s="40"/>
      <c r="N970" s="32">
        <f>F970*G970</f>
        <v>0</v>
      </c>
      <c r="O970" s="32">
        <f>F970*H970</f>
        <v>0</v>
      </c>
      <c r="P970" s="33" t="e">
        <f>(I970*F970)/N970</f>
        <v>#DIV/0!</v>
      </c>
      <c r="Q970" s="34">
        <f>F970*J970</f>
        <v>0</v>
      </c>
      <c r="R970" s="35" t="e">
        <f>(Q970*9)/N970</f>
        <v>#DIV/0!</v>
      </c>
      <c r="S970" s="34">
        <f>F970*K970</f>
        <v>0</v>
      </c>
      <c r="T970" s="32">
        <f>L970*F970</f>
        <v>0</v>
      </c>
      <c r="U970" s="32">
        <f>M970*F970</f>
        <v>0</v>
      </c>
      <c r="V970" s="36" t="e">
        <f>(U970*4)/N970</f>
        <v>#DIV/0!</v>
      </c>
      <c r="W970" s="33" t="e">
        <f>U970/E970</f>
        <v>#DIV/0!</v>
      </c>
      <c r="X970" s="16">
        <f>IF($D$3="Calories",N970,"")</f>
        <v>0</v>
      </c>
      <c r="Y970" s="16">
        <f>IF($F$3="Grams",O970,IF($F$3="% Calories",P970,""))</f>
        <v>0</v>
      </c>
      <c r="Z970" s="16" t="str">
        <f>IF($G$3="Grams",K970,"")</f>
        <v/>
      </c>
      <c r="AA970" s="16">
        <f>IF($H$3="Grams",Q970,IF($H$3="% Calories",R970,""))</f>
        <v>0</v>
      </c>
      <c r="AB970" s="16" t="str">
        <f>IF($I$3="Milligrams",T970,"")</f>
        <v/>
      </c>
      <c r="AC970" s="16">
        <f>IF($E$3="Grams",U970, IF($E$3="% Calories", V970, IF($E$3="% Weight",W970, "")))</f>
        <v>0</v>
      </c>
      <c r="AD970" s="29">
        <v>1</v>
      </c>
    </row>
    <row r="971" spans="1:30">
      <c r="A971" s="21" t="str">
        <f>IF(AND((AC971&lt;=$E$4),(AB971&lt;=$I$4),(AA971&lt;=$H$4),(Z971&lt;=$G$4),(Y971&lt;=$F$4),(X971&lt;=$D$4)),"Compliant","Non-Compliant")</f>
        <v>Compliant</v>
      </c>
      <c r="B971" s="41"/>
      <c r="C971" s="41"/>
      <c r="D971" s="42"/>
      <c r="E971" s="43"/>
      <c r="F971" s="22"/>
      <c r="G971" s="43"/>
      <c r="H971" s="43"/>
      <c r="I971" s="43"/>
      <c r="J971" s="43"/>
      <c r="K971" s="43"/>
      <c r="L971" s="43"/>
      <c r="M971" s="43"/>
      <c r="N971" s="23">
        <f>F971*G971</f>
        <v>0</v>
      </c>
      <c r="O971" s="23">
        <f>F971*H971</f>
        <v>0</v>
      </c>
      <c r="P971" s="24" t="e">
        <f>(I971*F971)/N971</f>
        <v>#DIV/0!</v>
      </c>
      <c r="Q971" s="25">
        <f>F971*J971</f>
        <v>0</v>
      </c>
      <c r="R971" s="26" t="e">
        <f>(Q971*9)/N971</f>
        <v>#DIV/0!</v>
      </c>
      <c r="S971" s="25">
        <f>F971*K971</f>
        <v>0</v>
      </c>
      <c r="T971" s="23">
        <f>L971*F971</f>
        <v>0</v>
      </c>
      <c r="U971" s="23">
        <f>M971*F971</f>
        <v>0</v>
      </c>
      <c r="V971" s="27" t="e">
        <f>(U971*4)/N971</f>
        <v>#DIV/0!</v>
      </c>
      <c r="W971" s="24" t="e">
        <f>U971/E971</f>
        <v>#DIV/0!</v>
      </c>
      <c r="X971" s="16">
        <f>IF($D$3="Calories",N971,"")</f>
        <v>0</v>
      </c>
      <c r="Y971" s="16">
        <f>IF($F$3="Grams",O971,IF($F$3="% Calories",P971,""))</f>
        <v>0</v>
      </c>
      <c r="Z971" s="16" t="str">
        <f>IF($G$3="Grams",K971,"")</f>
        <v/>
      </c>
      <c r="AA971" s="16">
        <f>IF($H$3="Grams",Q971,IF($H$3="% Calories",R971,""))</f>
        <v>0</v>
      </c>
      <c r="AB971" s="16" t="str">
        <f>IF($I$3="Milligrams",T971,"")</f>
        <v/>
      </c>
      <c r="AC971" s="16">
        <f>IF($E$3="Grams",U971, IF($E$3="% Calories", V971, IF($E$3="% Weight",W971, "")))</f>
        <v>0</v>
      </c>
      <c r="AD971" s="29">
        <v>1</v>
      </c>
    </row>
    <row r="972" spans="1:30">
      <c r="A972" s="30" t="str">
        <f>IF(AND((AC972&lt;=$E$4),(AB972&lt;=$I$4),(AA972&lt;=$H$4),(Z972&lt;=$G$4),(Y972&lt;=$F$4),(X972&lt;=$D$4)),"Compliant","Non-Compliant")</f>
        <v>Compliant</v>
      </c>
      <c r="B972" s="38"/>
      <c r="C972" s="38"/>
      <c r="D972" s="39"/>
      <c r="E972" s="40"/>
      <c r="F972" s="31"/>
      <c r="G972" s="40"/>
      <c r="H972" s="40"/>
      <c r="I972" s="40"/>
      <c r="J972" s="40"/>
      <c r="K972" s="40"/>
      <c r="L972" s="40"/>
      <c r="M972" s="40"/>
      <c r="N972" s="32">
        <f>F972*G972</f>
        <v>0</v>
      </c>
      <c r="O972" s="32">
        <f>F972*H972</f>
        <v>0</v>
      </c>
      <c r="P972" s="33" t="e">
        <f>(I972*F972)/N972</f>
        <v>#DIV/0!</v>
      </c>
      <c r="Q972" s="34">
        <f>F972*J972</f>
        <v>0</v>
      </c>
      <c r="R972" s="35" t="e">
        <f>(Q972*9)/N972</f>
        <v>#DIV/0!</v>
      </c>
      <c r="S972" s="34">
        <f>F972*K972</f>
        <v>0</v>
      </c>
      <c r="T972" s="32">
        <f>L972*F972</f>
        <v>0</v>
      </c>
      <c r="U972" s="32">
        <f>M972*F972</f>
        <v>0</v>
      </c>
      <c r="V972" s="36" t="e">
        <f>(U972*4)/N972</f>
        <v>#DIV/0!</v>
      </c>
      <c r="W972" s="33" t="e">
        <f>U972/E972</f>
        <v>#DIV/0!</v>
      </c>
      <c r="X972" s="16">
        <f>IF($D$3="Calories",N972,"")</f>
        <v>0</v>
      </c>
      <c r="Y972" s="16">
        <f>IF($F$3="Grams",O972,IF($F$3="% Calories",P972,""))</f>
        <v>0</v>
      </c>
      <c r="Z972" s="16" t="str">
        <f>IF($G$3="Grams",K972,"")</f>
        <v/>
      </c>
      <c r="AA972" s="16">
        <f>IF($H$3="Grams",Q972,IF($H$3="% Calories",R972,""))</f>
        <v>0</v>
      </c>
      <c r="AB972" s="16" t="str">
        <f>IF($I$3="Milligrams",T972,"")</f>
        <v/>
      </c>
      <c r="AC972" s="16">
        <f>IF($E$3="Grams",U972, IF($E$3="% Calories", V972, IF($E$3="% Weight",W972, "")))</f>
        <v>0</v>
      </c>
      <c r="AD972" s="29">
        <v>1</v>
      </c>
    </row>
    <row r="973" spans="1:30">
      <c r="A973" s="21" t="str">
        <f>IF(AND((AC973&lt;=$E$4),(AB973&lt;=$I$4),(AA973&lt;=$H$4),(Z973&lt;=$G$4),(Y973&lt;=$F$4),(X973&lt;=$D$4)),"Compliant","Non-Compliant")</f>
        <v>Compliant</v>
      </c>
      <c r="B973" s="41"/>
      <c r="C973" s="41"/>
      <c r="D973" s="42"/>
      <c r="E973" s="43"/>
      <c r="F973" s="22"/>
      <c r="G973" s="43"/>
      <c r="H973" s="43"/>
      <c r="I973" s="43"/>
      <c r="J973" s="43"/>
      <c r="K973" s="43"/>
      <c r="L973" s="43"/>
      <c r="M973" s="43"/>
      <c r="N973" s="23">
        <f>F973*G973</f>
        <v>0</v>
      </c>
      <c r="O973" s="23">
        <f>F973*H973</f>
        <v>0</v>
      </c>
      <c r="P973" s="24" t="e">
        <f>(I973*F973)/N973</f>
        <v>#DIV/0!</v>
      </c>
      <c r="Q973" s="25">
        <f>F973*J973</f>
        <v>0</v>
      </c>
      <c r="R973" s="26" t="e">
        <f>(Q973*9)/N973</f>
        <v>#DIV/0!</v>
      </c>
      <c r="S973" s="25">
        <f>F973*K973</f>
        <v>0</v>
      </c>
      <c r="T973" s="23">
        <f>L973*F973</f>
        <v>0</v>
      </c>
      <c r="U973" s="23">
        <f>M973*F973</f>
        <v>0</v>
      </c>
      <c r="V973" s="27" t="e">
        <f>(U973*4)/N973</f>
        <v>#DIV/0!</v>
      </c>
      <c r="W973" s="24" t="e">
        <f>U973/E973</f>
        <v>#DIV/0!</v>
      </c>
      <c r="X973" s="16">
        <f>IF($D$3="Calories",N973,"")</f>
        <v>0</v>
      </c>
      <c r="Y973" s="16">
        <f>IF($F$3="Grams",O973,IF($F$3="% Calories",P973,""))</f>
        <v>0</v>
      </c>
      <c r="Z973" s="16" t="str">
        <f>IF($G$3="Grams",K973,"")</f>
        <v/>
      </c>
      <c r="AA973" s="16">
        <f>IF($H$3="Grams",Q973,IF($H$3="% Calories",R973,""))</f>
        <v>0</v>
      </c>
      <c r="AB973" s="16" t="str">
        <f>IF($I$3="Milligrams",T973,"")</f>
        <v/>
      </c>
      <c r="AC973" s="16">
        <f>IF($E$3="Grams",U973, IF($E$3="% Calories", V973, IF($E$3="% Weight",W973, "")))</f>
        <v>0</v>
      </c>
      <c r="AD973" s="29">
        <v>1</v>
      </c>
    </row>
    <row r="974" spans="1:30">
      <c r="A974" s="30" t="str">
        <f>IF(AND((AC974&lt;=$E$4),(AB974&lt;=$I$4),(AA974&lt;=$H$4),(Z974&lt;=$G$4),(Y974&lt;=$F$4),(X974&lt;=$D$4)),"Compliant","Non-Compliant")</f>
        <v>Compliant</v>
      </c>
      <c r="B974" s="38"/>
      <c r="C974" s="38"/>
      <c r="D974" s="39"/>
      <c r="E974" s="40"/>
      <c r="F974" s="31"/>
      <c r="G974" s="40"/>
      <c r="H974" s="40"/>
      <c r="I974" s="40"/>
      <c r="J974" s="40"/>
      <c r="K974" s="40"/>
      <c r="L974" s="40"/>
      <c r="M974" s="40"/>
      <c r="N974" s="32">
        <f>F974*G974</f>
        <v>0</v>
      </c>
      <c r="O974" s="32">
        <f>F974*H974</f>
        <v>0</v>
      </c>
      <c r="P974" s="33" t="e">
        <f>(I974*F974)/N974</f>
        <v>#DIV/0!</v>
      </c>
      <c r="Q974" s="34">
        <f>F974*J974</f>
        <v>0</v>
      </c>
      <c r="R974" s="35" t="e">
        <f>(Q974*9)/N974</f>
        <v>#DIV/0!</v>
      </c>
      <c r="S974" s="34">
        <f>F974*K974</f>
        <v>0</v>
      </c>
      <c r="T974" s="32">
        <f>L974*F974</f>
        <v>0</v>
      </c>
      <c r="U974" s="32">
        <f>M974*F974</f>
        <v>0</v>
      </c>
      <c r="V974" s="36" t="e">
        <f>(U974*4)/N974</f>
        <v>#DIV/0!</v>
      </c>
      <c r="W974" s="33" t="e">
        <f>U974/E974</f>
        <v>#DIV/0!</v>
      </c>
      <c r="X974" s="16">
        <f>IF($D$3="Calories",N974,"")</f>
        <v>0</v>
      </c>
      <c r="Y974" s="16">
        <f>IF($F$3="Grams",O974,IF($F$3="% Calories",P974,""))</f>
        <v>0</v>
      </c>
      <c r="Z974" s="16" t="str">
        <f>IF($G$3="Grams",K974,"")</f>
        <v/>
      </c>
      <c r="AA974" s="16">
        <f>IF($H$3="Grams",Q974,IF($H$3="% Calories",R974,""))</f>
        <v>0</v>
      </c>
      <c r="AB974" s="16" t="str">
        <f>IF($I$3="Milligrams",T974,"")</f>
        <v/>
      </c>
      <c r="AC974" s="16">
        <f>IF($E$3="Grams",U974, IF($E$3="% Calories", V974, IF($E$3="% Weight",W974, "")))</f>
        <v>0</v>
      </c>
      <c r="AD974" s="29">
        <v>1</v>
      </c>
    </row>
    <row r="975" spans="1:30">
      <c r="A975" s="21" t="str">
        <f>IF(AND((AC975&lt;=$E$4),(AB975&lt;=$I$4),(AA975&lt;=$H$4),(Z975&lt;=$G$4),(Y975&lt;=$F$4),(X975&lt;=$D$4)),"Compliant","Non-Compliant")</f>
        <v>Compliant</v>
      </c>
      <c r="B975" s="41"/>
      <c r="C975" s="41"/>
      <c r="D975" s="42"/>
      <c r="E975" s="43"/>
      <c r="F975" s="22"/>
      <c r="G975" s="43"/>
      <c r="H975" s="43"/>
      <c r="I975" s="43"/>
      <c r="J975" s="43"/>
      <c r="K975" s="43"/>
      <c r="L975" s="43"/>
      <c r="M975" s="43"/>
      <c r="N975" s="23">
        <f>F975*G975</f>
        <v>0</v>
      </c>
      <c r="O975" s="23">
        <f>F975*H975</f>
        <v>0</v>
      </c>
      <c r="P975" s="24" t="e">
        <f>(I975*F975)/N975</f>
        <v>#DIV/0!</v>
      </c>
      <c r="Q975" s="25">
        <f>F975*J975</f>
        <v>0</v>
      </c>
      <c r="R975" s="26" t="e">
        <f>(Q975*9)/N975</f>
        <v>#DIV/0!</v>
      </c>
      <c r="S975" s="25">
        <f>F975*K975</f>
        <v>0</v>
      </c>
      <c r="T975" s="23">
        <f>L975*F975</f>
        <v>0</v>
      </c>
      <c r="U975" s="23">
        <f>M975*F975</f>
        <v>0</v>
      </c>
      <c r="V975" s="27" t="e">
        <f>(U975*4)/N975</f>
        <v>#DIV/0!</v>
      </c>
      <c r="W975" s="24" t="e">
        <f>U975/E975</f>
        <v>#DIV/0!</v>
      </c>
      <c r="X975" s="16">
        <f>IF($D$3="Calories",N975,"")</f>
        <v>0</v>
      </c>
      <c r="Y975" s="16">
        <f>IF($F$3="Grams",O975,IF($F$3="% Calories",P975,""))</f>
        <v>0</v>
      </c>
      <c r="Z975" s="16" t="str">
        <f>IF($G$3="Grams",K975,"")</f>
        <v/>
      </c>
      <c r="AA975" s="16">
        <f>IF($H$3="Grams",Q975,IF($H$3="% Calories",R975,""))</f>
        <v>0</v>
      </c>
      <c r="AB975" s="16" t="str">
        <f>IF($I$3="Milligrams",T975,"")</f>
        <v/>
      </c>
      <c r="AC975" s="16">
        <f>IF($E$3="Grams",U975, IF($E$3="% Calories", V975, IF($E$3="% Weight",W975, "")))</f>
        <v>0</v>
      </c>
      <c r="AD975" s="29">
        <v>1</v>
      </c>
    </row>
    <row r="976" spans="1:30">
      <c r="A976" s="30" t="str">
        <f>IF(AND((AC976&lt;=$E$4),(AB976&lt;=$I$4),(AA976&lt;=$H$4),(Z976&lt;=$G$4),(Y976&lt;=$F$4),(X976&lt;=$D$4)),"Compliant","Non-Compliant")</f>
        <v>Compliant</v>
      </c>
      <c r="B976" s="38"/>
      <c r="C976" s="38"/>
      <c r="D976" s="39"/>
      <c r="E976" s="40"/>
      <c r="F976" s="31"/>
      <c r="G976" s="40"/>
      <c r="H976" s="40"/>
      <c r="I976" s="40"/>
      <c r="J976" s="40"/>
      <c r="K976" s="40"/>
      <c r="L976" s="40"/>
      <c r="M976" s="40"/>
      <c r="N976" s="32">
        <f>F976*G976</f>
        <v>0</v>
      </c>
      <c r="O976" s="32">
        <f>F976*H976</f>
        <v>0</v>
      </c>
      <c r="P976" s="33" t="e">
        <f>(I976*F976)/N976</f>
        <v>#DIV/0!</v>
      </c>
      <c r="Q976" s="34">
        <f>F976*J976</f>
        <v>0</v>
      </c>
      <c r="R976" s="35" t="e">
        <f>(Q976*9)/N976</f>
        <v>#DIV/0!</v>
      </c>
      <c r="S976" s="34">
        <f>F976*K976</f>
        <v>0</v>
      </c>
      <c r="T976" s="32">
        <f>L976*F976</f>
        <v>0</v>
      </c>
      <c r="U976" s="32">
        <f>M976*F976</f>
        <v>0</v>
      </c>
      <c r="V976" s="36" t="e">
        <f>(U976*4)/N976</f>
        <v>#DIV/0!</v>
      </c>
      <c r="W976" s="33" t="e">
        <f>U976/E976</f>
        <v>#DIV/0!</v>
      </c>
      <c r="X976" s="16">
        <f>IF($D$3="Calories",N976,"")</f>
        <v>0</v>
      </c>
      <c r="Y976" s="16">
        <f>IF($F$3="Grams",O976,IF($F$3="% Calories",P976,""))</f>
        <v>0</v>
      </c>
      <c r="Z976" s="16" t="str">
        <f>IF($G$3="Grams",K976,"")</f>
        <v/>
      </c>
      <c r="AA976" s="16">
        <f>IF($H$3="Grams",Q976,IF($H$3="% Calories",R976,""))</f>
        <v>0</v>
      </c>
      <c r="AB976" s="16" t="str">
        <f>IF($I$3="Milligrams",T976,"")</f>
        <v/>
      </c>
      <c r="AC976" s="16">
        <f>IF($E$3="Grams",U976, IF($E$3="% Calories", V976, IF($E$3="% Weight",W976, "")))</f>
        <v>0</v>
      </c>
      <c r="AD976" s="29">
        <v>1</v>
      </c>
    </row>
    <row r="977" spans="1:30">
      <c r="A977" s="21" t="str">
        <f>IF(AND((AC977&lt;=$E$4),(AB977&lt;=$I$4),(AA977&lt;=$H$4),(Z977&lt;=$G$4),(Y977&lt;=$F$4),(X977&lt;=$D$4)),"Compliant","Non-Compliant")</f>
        <v>Compliant</v>
      </c>
      <c r="B977" s="41"/>
      <c r="C977" s="41"/>
      <c r="D977" s="42"/>
      <c r="E977" s="43"/>
      <c r="F977" s="22"/>
      <c r="G977" s="43"/>
      <c r="H977" s="43"/>
      <c r="I977" s="43"/>
      <c r="J977" s="43"/>
      <c r="K977" s="43"/>
      <c r="L977" s="43"/>
      <c r="M977" s="43"/>
      <c r="N977" s="23">
        <f>F977*G977</f>
        <v>0</v>
      </c>
      <c r="O977" s="23">
        <f>F977*H977</f>
        <v>0</v>
      </c>
      <c r="P977" s="24" t="e">
        <f>(I977*F977)/N977</f>
        <v>#DIV/0!</v>
      </c>
      <c r="Q977" s="25">
        <f>F977*J977</f>
        <v>0</v>
      </c>
      <c r="R977" s="26" t="e">
        <f>(Q977*9)/N977</f>
        <v>#DIV/0!</v>
      </c>
      <c r="S977" s="25">
        <f>F977*K977</f>
        <v>0</v>
      </c>
      <c r="T977" s="23">
        <f>L977*F977</f>
        <v>0</v>
      </c>
      <c r="U977" s="23">
        <f>M977*F977</f>
        <v>0</v>
      </c>
      <c r="V977" s="27" t="e">
        <f>(U977*4)/N977</f>
        <v>#DIV/0!</v>
      </c>
      <c r="W977" s="24" t="e">
        <f>U977/E977</f>
        <v>#DIV/0!</v>
      </c>
      <c r="X977" s="16">
        <f>IF($D$3="Calories",N977,"")</f>
        <v>0</v>
      </c>
      <c r="Y977" s="16">
        <f>IF($F$3="Grams",O977,IF($F$3="% Calories",P977,""))</f>
        <v>0</v>
      </c>
      <c r="Z977" s="16" t="str">
        <f>IF($G$3="Grams",K977,"")</f>
        <v/>
      </c>
      <c r="AA977" s="16">
        <f>IF($H$3="Grams",Q977,IF($H$3="% Calories",R977,""))</f>
        <v>0</v>
      </c>
      <c r="AB977" s="16" t="str">
        <f>IF($I$3="Milligrams",T977,"")</f>
        <v/>
      </c>
      <c r="AC977" s="16">
        <f>IF($E$3="Grams",U977, IF($E$3="% Calories", V977, IF($E$3="% Weight",W977, "")))</f>
        <v>0</v>
      </c>
      <c r="AD977" s="29">
        <v>1</v>
      </c>
    </row>
    <row r="978" spans="1:30">
      <c r="A978" s="30" t="str">
        <f>IF(AND((AC978&lt;=$E$4),(AB978&lt;=$I$4),(AA978&lt;=$H$4),(Z978&lt;=$G$4),(Y978&lt;=$F$4),(X978&lt;=$D$4)),"Compliant","Non-Compliant")</f>
        <v>Compliant</v>
      </c>
      <c r="B978" s="38"/>
      <c r="C978" s="38"/>
      <c r="D978" s="39"/>
      <c r="E978" s="40"/>
      <c r="F978" s="31"/>
      <c r="G978" s="40"/>
      <c r="H978" s="40"/>
      <c r="I978" s="40"/>
      <c r="J978" s="40"/>
      <c r="K978" s="40"/>
      <c r="L978" s="40"/>
      <c r="M978" s="40"/>
      <c r="N978" s="32">
        <f>F978*G978</f>
        <v>0</v>
      </c>
      <c r="O978" s="32">
        <f>F978*H978</f>
        <v>0</v>
      </c>
      <c r="P978" s="33" t="e">
        <f>(I978*F978)/N978</f>
        <v>#DIV/0!</v>
      </c>
      <c r="Q978" s="34">
        <f>F978*J978</f>
        <v>0</v>
      </c>
      <c r="R978" s="35" t="e">
        <f>(Q978*9)/N978</f>
        <v>#DIV/0!</v>
      </c>
      <c r="S978" s="34">
        <f>F978*K978</f>
        <v>0</v>
      </c>
      <c r="T978" s="32">
        <f>L978*F978</f>
        <v>0</v>
      </c>
      <c r="U978" s="32">
        <f>M978*F978</f>
        <v>0</v>
      </c>
      <c r="V978" s="36" t="e">
        <f>(U978*4)/N978</f>
        <v>#DIV/0!</v>
      </c>
      <c r="W978" s="33" t="e">
        <f>U978/E978</f>
        <v>#DIV/0!</v>
      </c>
      <c r="X978" s="16">
        <f>IF($D$3="Calories",N978,"")</f>
        <v>0</v>
      </c>
      <c r="Y978" s="16">
        <f>IF($F$3="Grams",O978,IF($F$3="% Calories",P978,""))</f>
        <v>0</v>
      </c>
      <c r="Z978" s="16" t="str">
        <f>IF($G$3="Grams",K978,"")</f>
        <v/>
      </c>
      <c r="AA978" s="16">
        <f>IF($H$3="Grams",Q978,IF($H$3="% Calories",R978,""))</f>
        <v>0</v>
      </c>
      <c r="AB978" s="16" t="str">
        <f>IF($I$3="Milligrams",T978,"")</f>
        <v/>
      </c>
      <c r="AC978" s="16">
        <f>IF($E$3="Grams",U978, IF($E$3="% Calories", V978, IF($E$3="% Weight",W978, "")))</f>
        <v>0</v>
      </c>
      <c r="AD978" s="29">
        <v>1</v>
      </c>
    </row>
    <row r="979" spans="1:30">
      <c r="A979" s="21" t="str">
        <f>IF(AND((AC979&lt;=$E$4),(AB979&lt;=$I$4),(AA979&lt;=$H$4),(Z979&lt;=$G$4),(Y979&lt;=$F$4),(X979&lt;=$D$4)),"Compliant","Non-Compliant")</f>
        <v>Compliant</v>
      </c>
      <c r="B979" s="41"/>
      <c r="C979" s="41"/>
      <c r="D979" s="42"/>
      <c r="E979" s="43"/>
      <c r="F979" s="22"/>
      <c r="G979" s="43"/>
      <c r="H979" s="43"/>
      <c r="I979" s="43"/>
      <c r="J979" s="43"/>
      <c r="K979" s="43"/>
      <c r="L979" s="43"/>
      <c r="M979" s="43"/>
      <c r="N979" s="23">
        <f>F979*G979</f>
        <v>0</v>
      </c>
      <c r="O979" s="23">
        <f>F979*H979</f>
        <v>0</v>
      </c>
      <c r="P979" s="24" t="e">
        <f>(I979*F979)/N979</f>
        <v>#DIV/0!</v>
      </c>
      <c r="Q979" s="25">
        <f>F979*J979</f>
        <v>0</v>
      </c>
      <c r="R979" s="26" t="e">
        <f>(Q979*9)/N979</f>
        <v>#DIV/0!</v>
      </c>
      <c r="S979" s="25">
        <f>F979*K979</f>
        <v>0</v>
      </c>
      <c r="T979" s="23">
        <f>L979*F979</f>
        <v>0</v>
      </c>
      <c r="U979" s="23">
        <f>M979*F979</f>
        <v>0</v>
      </c>
      <c r="V979" s="27" t="e">
        <f>(U979*4)/N979</f>
        <v>#DIV/0!</v>
      </c>
      <c r="W979" s="24" t="e">
        <f>U979/E979</f>
        <v>#DIV/0!</v>
      </c>
      <c r="X979" s="16">
        <f>IF($D$3="Calories",N979,"")</f>
        <v>0</v>
      </c>
      <c r="Y979" s="16">
        <f>IF($F$3="Grams",O979,IF($F$3="% Calories",P979,""))</f>
        <v>0</v>
      </c>
      <c r="Z979" s="16" t="str">
        <f>IF($G$3="Grams",K979,"")</f>
        <v/>
      </c>
      <c r="AA979" s="16">
        <f>IF($H$3="Grams",Q979,IF($H$3="% Calories",R979,""))</f>
        <v>0</v>
      </c>
      <c r="AB979" s="16" t="str">
        <f>IF($I$3="Milligrams",T979,"")</f>
        <v/>
      </c>
      <c r="AC979" s="16">
        <f>IF($E$3="Grams",U979, IF($E$3="% Calories", V979, IF($E$3="% Weight",W979, "")))</f>
        <v>0</v>
      </c>
      <c r="AD979" s="29">
        <v>1</v>
      </c>
    </row>
    <row r="980" spans="1:30">
      <c r="A980" s="30" t="str">
        <f>IF(AND((AC980&lt;=$E$4),(AB980&lt;=$I$4),(AA980&lt;=$H$4),(Z980&lt;=$G$4),(Y980&lt;=$F$4),(X980&lt;=$D$4)),"Compliant","Non-Compliant")</f>
        <v>Compliant</v>
      </c>
      <c r="B980" s="38"/>
      <c r="C980" s="38"/>
      <c r="D980" s="39"/>
      <c r="E980" s="40"/>
      <c r="F980" s="31"/>
      <c r="G980" s="40"/>
      <c r="H980" s="40"/>
      <c r="I980" s="40"/>
      <c r="J980" s="40"/>
      <c r="K980" s="40"/>
      <c r="L980" s="40"/>
      <c r="M980" s="40"/>
      <c r="N980" s="32">
        <f>F980*G980</f>
        <v>0</v>
      </c>
      <c r="O980" s="32">
        <f>F980*H980</f>
        <v>0</v>
      </c>
      <c r="P980" s="33" t="e">
        <f>(I980*F980)/N980</f>
        <v>#DIV/0!</v>
      </c>
      <c r="Q980" s="34">
        <f>F980*J980</f>
        <v>0</v>
      </c>
      <c r="R980" s="35" t="e">
        <f>(Q980*9)/N980</f>
        <v>#DIV/0!</v>
      </c>
      <c r="S980" s="34">
        <f>F980*K980</f>
        <v>0</v>
      </c>
      <c r="T980" s="32">
        <f>L980*F980</f>
        <v>0</v>
      </c>
      <c r="U980" s="32">
        <f>M980*F980</f>
        <v>0</v>
      </c>
      <c r="V980" s="36" t="e">
        <f>(U980*4)/N980</f>
        <v>#DIV/0!</v>
      </c>
      <c r="W980" s="33" t="e">
        <f>U980/E980</f>
        <v>#DIV/0!</v>
      </c>
      <c r="X980" s="16">
        <f>IF($D$3="Calories",N980,"")</f>
        <v>0</v>
      </c>
      <c r="Y980" s="16">
        <f>IF($F$3="Grams",O980,IF($F$3="% Calories",P980,""))</f>
        <v>0</v>
      </c>
      <c r="Z980" s="16" t="str">
        <f>IF($G$3="Grams",K980,"")</f>
        <v/>
      </c>
      <c r="AA980" s="16">
        <f>IF($H$3="Grams",Q980,IF($H$3="% Calories",R980,""))</f>
        <v>0</v>
      </c>
      <c r="AB980" s="16" t="str">
        <f>IF($I$3="Milligrams",T980,"")</f>
        <v/>
      </c>
      <c r="AC980" s="16">
        <f>IF($E$3="Grams",U980, IF($E$3="% Calories", V980, IF($E$3="% Weight",W980, "")))</f>
        <v>0</v>
      </c>
      <c r="AD980" s="29">
        <v>1</v>
      </c>
    </row>
    <row r="981" spans="1:30">
      <c r="A981" s="21" t="str">
        <f>IF(AND((AC981&lt;=$E$4),(AB981&lt;=$I$4),(AA981&lt;=$H$4),(Z981&lt;=$G$4),(Y981&lt;=$F$4),(X981&lt;=$D$4)),"Compliant","Non-Compliant")</f>
        <v>Compliant</v>
      </c>
      <c r="B981" s="41"/>
      <c r="C981" s="41"/>
      <c r="D981" s="42"/>
      <c r="E981" s="43"/>
      <c r="F981" s="22"/>
      <c r="G981" s="43"/>
      <c r="H981" s="43"/>
      <c r="I981" s="43"/>
      <c r="J981" s="43"/>
      <c r="K981" s="43"/>
      <c r="L981" s="43"/>
      <c r="M981" s="43"/>
      <c r="N981" s="23">
        <f>F981*G981</f>
        <v>0</v>
      </c>
      <c r="O981" s="23">
        <f>F981*H981</f>
        <v>0</v>
      </c>
      <c r="P981" s="24" t="e">
        <f>(I981*F981)/N981</f>
        <v>#DIV/0!</v>
      </c>
      <c r="Q981" s="25">
        <f>F981*J981</f>
        <v>0</v>
      </c>
      <c r="R981" s="26" t="e">
        <f>(Q981*9)/N981</f>
        <v>#DIV/0!</v>
      </c>
      <c r="S981" s="25">
        <f>F981*K981</f>
        <v>0</v>
      </c>
      <c r="T981" s="23">
        <f>L981*F981</f>
        <v>0</v>
      </c>
      <c r="U981" s="23">
        <f>M981*F981</f>
        <v>0</v>
      </c>
      <c r="V981" s="27" t="e">
        <f>(U981*4)/N981</f>
        <v>#DIV/0!</v>
      </c>
      <c r="W981" s="24" t="e">
        <f>U981/E981</f>
        <v>#DIV/0!</v>
      </c>
      <c r="X981" s="16">
        <f>IF($D$3="Calories",N981,"")</f>
        <v>0</v>
      </c>
      <c r="Y981" s="16">
        <f>IF($F$3="Grams",O981,IF($F$3="% Calories",P981,""))</f>
        <v>0</v>
      </c>
      <c r="Z981" s="16" t="str">
        <f>IF($G$3="Grams",K981,"")</f>
        <v/>
      </c>
      <c r="AA981" s="16">
        <f>IF($H$3="Grams",Q981,IF($H$3="% Calories",R981,""))</f>
        <v>0</v>
      </c>
      <c r="AB981" s="16" t="str">
        <f>IF($I$3="Milligrams",T981,"")</f>
        <v/>
      </c>
      <c r="AC981" s="16">
        <f>IF($E$3="Grams",U981, IF($E$3="% Calories", V981, IF($E$3="% Weight",W981, "")))</f>
        <v>0</v>
      </c>
      <c r="AD981" s="29">
        <v>1</v>
      </c>
    </row>
    <row r="982" spans="1:30">
      <c r="A982" s="30" t="str">
        <f>IF(AND((AC982&lt;=$E$4),(AB982&lt;=$I$4),(AA982&lt;=$H$4),(Z982&lt;=$G$4),(Y982&lt;=$F$4),(X982&lt;=$D$4)),"Compliant","Non-Compliant")</f>
        <v>Compliant</v>
      </c>
      <c r="B982" s="38"/>
      <c r="C982" s="38"/>
      <c r="D982" s="39"/>
      <c r="E982" s="40"/>
      <c r="F982" s="31"/>
      <c r="G982" s="40"/>
      <c r="H982" s="40"/>
      <c r="I982" s="40"/>
      <c r="J982" s="40"/>
      <c r="K982" s="40"/>
      <c r="L982" s="40"/>
      <c r="M982" s="40"/>
      <c r="N982" s="32">
        <f>F982*G982</f>
        <v>0</v>
      </c>
      <c r="O982" s="32">
        <f>F982*H982</f>
        <v>0</v>
      </c>
      <c r="P982" s="33" t="e">
        <f>(I982*F982)/N982</f>
        <v>#DIV/0!</v>
      </c>
      <c r="Q982" s="34">
        <f>F982*J982</f>
        <v>0</v>
      </c>
      <c r="R982" s="35" t="e">
        <f>(Q982*9)/N982</f>
        <v>#DIV/0!</v>
      </c>
      <c r="S982" s="34">
        <f>F982*K982</f>
        <v>0</v>
      </c>
      <c r="T982" s="32">
        <f>L982*F982</f>
        <v>0</v>
      </c>
      <c r="U982" s="32">
        <f>M982*F982</f>
        <v>0</v>
      </c>
      <c r="V982" s="36" t="e">
        <f>(U982*4)/N982</f>
        <v>#DIV/0!</v>
      </c>
      <c r="W982" s="33" t="e">
        <f>U982/E982</f>
        <v>#DIV/0!</v>
      </c>
      <c r="X982" s="16">
        <f>IF($D$3="Calories",N982,"")</f>
        <v>0</v>
      </c>
      <c r="Y982" s="16">
        <f>IF($F$3="Grams",O982,IF($F$3="% Calories",P982,""))</f>
        <v>0</v>
      </c>
      <c r="Z982" s="16" t="str">
        <f>IF($G$3="Grams",K982,"")</f>
        <v/>
      </c>
      <c r="AA982" s="16">
        <f>IF($H$3="Grams",Q982,IF($H$3="% Calories",R982,""))</f>
        <v>0</v>
      </c>
      <c r="AB982" s="16" t="str">
        <f>IF($I$3="Milligrams",T982,"")</f>
        <v/>
      </c>
      <c r="AC982" s="16">
        <f>IF($E$3="Grams",U982, IF($E$3="% Calories", V982, IF($E$3="% Weight",W982, "")))</f>
        <v>0</v>
      </c>
      <c r="AD982" s="29">
        <v>1</v>
      </c>
    </row>
    <row r="983" spans="1:30">
      <c r="A983" s="21" t="str">
        <f>IF(AND((AC983&lt;=$E$4),(AB983&lt;=$I$4),(AA983&lt;=$H$4),(Z983&lt;=$G$4),(Y983&lt;=$F$4),(X983&lt;=$D$4)),"Compliant","Non-Compliant")</f>
        <v>Compliant</v>
      </c>
      <c r="B983" s="41"/>
      <c r="C983" s="41"/>
      <c r="D983" s="42"/>
      <c r="E983" s="43"/>
      <c r="F983" s="22"/>
      <c r="G983" s="43"/>
      <c r="H983" s="43"/>
      <c r="I983" s="43"/>
      <c r="J983" s="43"/>
      <c r="K983" s="43"/>
      <c r="L983" s="43"/>
      <c r="M983" s="43"/>
      <c r="N983" s="23">
        <f>F983*G983</f>
        <v>0</v>
      </c>
      <c r="O983" s="23">
        <f>F983*H983</f>
        <v>0</v>
      </c>
      <c r="P983" s="24" t="e">
        <f>(I983*F983)/N983</f>
        <v>#DIV/0!</v>
      </c>
      <c r="Q983" s="25">
        <f>F983*J983</f>
        <v>0</v>
      </c>
      <c r="R983" s="26" t="e">
        <f>(Q983*9)/N983</f>
        <v>#DIV/0!</v>
      </c>
      <c r="S983" s="25">
        <f>F983*K983</f>
        <v>0</v>
      </c>
      <c r="T983" s="23">
        <f>L983*F983</f>
        <v>0</v>
      </c>
      <c r="U983" s="23">
        <f>M983*F983</f>
        <v>0</v>
      </c>
      <c r="V983" s="27" t="e">
        <f>(U983*4)/N983</f>
        <v>#DIV/0!</v>
      </c>
      <c r="W983" s="24" t="e">
        <f>U983/E983</f>
        <v>#DIV/0!</v>
      </c>
      <c r="X983" s="16">
        <f>IF($D$3="Calories",N983,"")</f>
        <v>0</v>
      </c>
      <c r="Y983" s="16">
        <f>IF($F$3="Grams",O983,IF($F$3="% Calories",P983,""))</f>
        <v>0</v>
      </c>
      <c r="Z983" s="16" t="str">
        <f>IF($G$3="Grams",K983,"")</f>
        <v/>
      </c>
      <c r="AA983" s="16">
        <f>IF($H$3="Grams",Q983,IF($H$3="% Calories",R983,""))</f>
        <v>0</v>
      </c>
      <c r="AB983" s="16" t="str">
        <f>IF($I$3="Milligrams",T983,"")</f>
        <v/>
      </c>
      <c r="AC983" s="16">
        <f>IF($E$3="Grams",U983, IF($E$3="% Calories", V983, IF($E$3="% Weight",W983, "")))</f>
        <v>0</v>
      </c>
      <c r="AD983" s="29">
        <v>1</v>
      </c>
    </row>
    <row r="984" spans="1:30">
      <c r="A984" s="30" t="str">
        <f>IF(AND((AC984&lt;=$E$4),(AB984&lt;=$I$4),(AA984&lt;=$H$4),(Z984&lt;=$G$4),(Y984&lt;=$F$4),(X984&lt;=$D$4)),"Compliant","Non-Compliant")</f>
        <v>Compliant</v>
      </c>
      <c r="B984" s="38"/>
      <c r="C984" s="38"/>
      <c r="D984" s="39"/>
      <c r="E984" s="40"/>
      <c r="F984" s="31"/>
      <c r="G984" s="40"/>
      <c r="H984" s="40"/>
      <c r="I984" s="40"/>
      <c r="J984" s="40"/>
      <c r="K984" s="40"/>
      <c r="L984" s="40"/>
      <c r="M984" s="40"/>
      <c r="N984" s="32">
        <f>F984*G984</f>
        <v>0</v>
      </c>
      <c r="O984" s="32">
        <f>F984*H984</f>
        <v>0</v>
      </c>
      <c r="P984" s="33" t="e">
        <f>(I984*F984)/N984</f>
        <v>#DIV/0!</v>
      </c>
      <c r="Q984" s="34">
        <f>F984*J984</f>
        <v>0</v>
      </c>
      <c r="R984" s="35" t="e">
        <f>(Q984*9)/N984</f>
        <v>#DIV/0!</v>
      </c>
      <c r="S984" s="34">
        <f>F984*K984</f>
        <v>0</v>
      </c>
      <c r="T984" s="32">
        <f>L984*F984</f>
        <v>0</v>
      </c>
      <c r="U984" s="32">
        <f>M984*F984</f>
        <v>0</v>
      </c>
      <c r="V984" s="36" t="e">
        <f>(U984*4)/N984</f>
        <v>#DIV/0!</v>
      </c>
      <c r="W984" s="33" t="e">
        <f>U984/E984</f>
        <v>#DIV/0!</v>
      </c>
      <c r="X984" s="16">
        <f>IF($D$3="Calories",N984,"")</f>
        <v>0</v>
      </c>
      <c r="Y984" s="16">
        <f>IF($F$3="Grams",O984,IF($F$3="% Calories",P984,""))</f>
        <v>0</v>
      </c>
      <c r="Z984" s="16" t="str">
        <f>IF($G$3="Grams",K984,"")</f>
        <v/>
      </c>
      <c r="AA984" s="16">
        <f>IF($H$3="Grams",Q984,IF($H$3="% Calories",R984,""))</f>
        <v>0</v>
      </c>
      <c r="AB984" s="16" t="str">
        <f>IF($I$3="Milligrams",T984,"")</f>
        <v/>
      </c>
      <c r="AC984" s="16">
        <f>IF($E$3="Grams",U984, IF($E$3="% Calories", V984, IF($E$3="% Weight",W984, "")))</f>
        <v>0</v>
      </c>
      <c r="AD984" s="29">
        <v>1</v>
      </c>
    </row>
    <row r="985" spans="1:30">
      <c r="A985" s="21" t="str">
        <f>IF(AND((AC985&lt;=$E$4),(AB985&lt;=$I$4),(AA985&lt;=$H$4),(Z985&lt;=$G$4),(Y985&lt;=$F$4),(X985&lt;=$D$4)),"Compliant","Non-Compliant")</f>
        <v>Compliant</v>
      </c>
      <c r="B985" s="41"/>
      <c r="C985" s="41"/>
      <c r="D985" s="42"/>
      <c r="E985" s="43"/>
      <c r="F985" s="22"/>
      <c r="G985" s="43"/>
      <c r="H985" s="43"/>
      <c r="I985" s="43"/>
      <c r="J985" s="43"/>
      <c r="K985" s="43"/>
      <c r="L985" s="43"/>
      <c r="M985" s="43"/>
      <c r="N985" s="23">
        <f>F985*G985</f>
        <v>0</v>
      </c>
      <c r="O985" s="23">
        <f>F985*H985</f>
        <v>0</v>
      </c>
      <c r="P985" s="24" t="e">
        <f>(I985*F985)/N985</f>
        <v>#DIV/0!</v>
      </c>
      <c r="Q985" s="25">
        <f>F985*J985</f>
        <v>0</v>
      </c>
      <c r="R985" s="26" t="e">
        <f>(Q985*9)/N985</f>
        <v>#DIV/0!</v>
      </c>
      <c r="S985" s="25">
        <f>F985*K985</f>
        <v>0</v>
      </c>
      <c r="T985" s="23">
        <f>L985*F985</f>
        <v>0</v>
      </c>
      <c r="U985" s="23">
        <f>M985*F985</f>
        <v>0</v>
      </c>
      <c r="V985" s="27" t="e">
        <f>(U985*4)/N985</f>
        <v>#DIV/0!</v>
      </c>
      <c r="W985" s="24" t="e">
        <f>U985/E985</f>
        <v>#DIV/0!</v>
      </c>
      <c r="X985" s="16">
        <f>IF($D$3="Calories",N985,"")</f>
        <v>0</v>
      </c>
      <c r="Y985" s="16">
        <f>IF($F$3="Grams",O985,IF($F$3="% Calories",P985,""))</f>
        <v>0</v>
      </c>
      <c r="Z985" s="16" t="str">
        <f>IF($G$3="Grams",K985,"")</f>
        <v/>
      </c>
      <c r="AA985" s="16">
        <f>IF($H$3="Grams",Q985,IF($H$3="% Calories",R985,""))</f>
        <v>0</v>
      </c>
      <c r="AB985" s="16" t="str">
        <f>IF($I$3="Milligrams",T985,"")</f>
        <v/>
      </c>
      <c r="AC985" s="16">
        <f>IF($E$3="Grams",U985, IF($E$3="% Calories", V985, IF($E$3="% Weight",W985, "")))</f>
        <v>0</v>
      </c>
      <c r="AD985" s="29">
        <v>1</v>
      </c>
    </row>
    <row r="986" spans="1:30">
      <c r="A986" s="30" t="str">
        <f>IF(AND((AC986&lt;=$E$4),(AB986&lt;=$I$4),(AA986&lt;=$H$4),(Z986&lt;=$G$4),(Y986&lt;=$F$4),(X986&lt;=$D$4)),"Compliant","Non-Compliant")</f>
        <v>Compliant</v>
      </c>
      <c r="B986" s="38"/>
      <c r="C986" s="38"/>
      <c r="D986" s="39"/>
      <c r="E986" s="40"/>
      <c r="F986" s="31"/>
      <c r="G986" s="40"/>
      <c r="H986" s="40"/>
      <c r="I986" s="40"/>
      <c r="J986" s="40"/>
      <c r="K986" s="40"/>
      <c r="L986" s="40"/>
      <c r="M986" s="40"/>
      <c r="N986" s="32">
        <f>F986*G986</f>
        <v>0</v>
      </c>
      <c r="O986" s="32">
        <f>F986*H986</f>
        <v>0</v>
      </c>
      <c r="P986" s="33" t="e">
        <f>(I986*F986)/N986</f>
        <v>#DIV/0!</v>
      </c>
      <c r="Q986" s="34">
        <f>F986*J986</f>
        <v>0</v>
      </c>
      <c r="R986" s="35" t="e">
        <f>(Q986*9)/N986</f>
        <v>#DIV/0!</v>
      </c>
      <c r="S986" s="34">
        <f>F986*K986</f>
        <v>0</v>
      </c>
      <c r="T986" s="32">
        <f>L986*F986</f>
        <v>0</v>
      </c>
      <c r="U986" s="32">
        <f>M986*F986</f>
        <v>0</v>
      </c>
      <c r="V986" s="36" t="e">
        <f>(U986*4)/N986</f>
        <v>#DIV/0!</v>
      </c>
      <c r="W986" s="33" t="e">
        <f>U986/E986</f>
        <v>#DIV/0!</v>
      </c>
      <c r="X986" s="16">
        <f>IF($D$3="Calories",N986,"")</f>
        <v>0</v>
      </c>
      <c r="Y986" s="16">
        <f>IF($F$3="Grams",O986,IF($F$3="% Calories",P986,""))</f>
        <v>0</v>
      </c>
      <c r="Z986" s="16" t="str">
        <f>IF($G$3="Grams",K986,"")</f>
        <v/>
      </c>
      <c r="AA986" s="16">
        <f>IF($H$3="Grams",Q986,IF($H$3="% Calories",R986,""))</f>
        <v>0</v>
      </c>
      <c r="AB986" s="16" t="str">
        <f>IF($I$3="Milligrams",T986,"")</f>
        <v/>
      </c>
      <c r="AC986" s="16">
        <f>IF($E$3="Grams",U986, IF($E$3="% Calories", V986, IF($E$3="% Weight",W986, "")))</f>
        <v>0</v>
      </c>
      <c r="AD986" s="29">
        <v>1</v>
      </c>
    </row>
    <row r="987" spans="1:30">
      <c r="A987" s="21" t="str">
        <f>IF(AND((AC987&lt;=$E$4),(AB987&lt;=$I$4),(AA987&lt;=$H$4),(Z987&lt;=$G$4),(Y987&lt;=$F$4),(X987&lt;=$D$4)),"Compliant","Non-Compliant")</f>
        <v>Compliant</v>
      </c>
      <c r="B987" s="41"/>
      <c r="C987" s="41"/>
      <c r="D987" s="42"/>
      <c r="E987" s="43"/>
      <c r="F987" s="22"/>
      <c r="G987" s="43"/>
      <c r="H987" s="43"/>
      <c r="I987" s="43"/>
      <c r="J987" s="43"/>
      <c r="K987" s="43"/>
      <c r="L987" s="43"/>
      <c r="M987" s="43"/>
      <c r="N987" s="23">
        <f>F987*G987</f>
        <v>0</v>
      </c>
      <c r="O987" s="23">
        <f>F987*H987</f>
        <v>0</v>
      </c>
      <c r="P987" s="24" t="e">
        <f>(I987*F987)/N987</f>
        <v>#DIV/0!</v>
      </c>
      <c r="Q987" s="25">
        <f>F987*J987</f>
        <v>0</v>
      </c>
      <c r="R987" s="26" t="e">
        <f>(Q987*9)/N987</f>
        <v>#DIV/0!</v>
      </c>
      <c r="S987" s="25">
        <f>F987*K987</f>
        <v>0</v>
      </c>
      <c r="T987" s="23">
        <f>L987*F987</f>
        <v>0</v>
      </c>
      <c r="U987" s="23">
        <f>M987*F987</f>
        <v>0</v>
      </c>
      <c r="V987" s="27" t="e">
        <f>(U987*4)/N987</f>
        <v>#DIV/0!</v>
      </c>
      <c r="W987" s="24" t="e">
        <f>U987/E987</f>
        <v>#DIV/0!</v>
      </c>
      <c r="X987" s="16">
        <f>IF($D$3="Calories",N987,"")</f>
        <v>0</v>
      </c>
      <c r="Y987" s="16">
        <f>IF($F$3="Grams",O987,IF($F$3="% Calories",P987,""))</f>
        <v>0</v>
      </c>
      <c r="Z987" s="16" t="str">
        <f>IF($G$3="Grams",K987,"")</f>
        <v/>
      </c>
      <c r="AA987" s="16">
        <f>IF($H$3="Grams",Q987,IF($H$3="% Calories",R987,""))</f>
        <v>0</v>
      </c>
      <c r="AB987" s="16" t="str">
        <f>IF($I$3="Milligrams",T987,"")</f>
        <v/>
      </c>
      <c r="AC987" s="16">
        <f>IF($E$3="Grams",U987, IF($E$3="% Calories", V987, IF($E$3="% Weight",W987, "")))</f>
        <v>0</v>
      </c>
      <c r="AD987" s="29">
        <v>1</v>
      </c>
    </row>
    <row r="988" spans="1:30">
      <c r="A988" s="30" t="str">
        <f>IF(AND((AC988&lt;=$E$4),(AB988&lt;=$I$4),(AA988&lt;=$H$4),(Z988&lt;=$G$4),(Y988&lt;=$F$4),(X988&lt;=$D$4)),"Compliant","Non-Compliant")</f>
        <v>Compliant</v>
      </c>
      <c r="B988" s="38"/>
      <c r="C988" s="38"/>
      <c r="D988" s="39"/>
      <c r="E988" s="40"/>
      <c r="F988" s="31"/>
      <c r="G988" s="40"/>
      <c r="H988" s="40"/>
      <c r="I988" s="40"/>
      <c r="J988" s="40"/>
      <c r="K988" s="40"/>
      <c r="L988" s="40"/>
      <c r="M988" s="40"/>
      <c r="N988" s="32">
        <f>F988*G988</f>
        <v>0</v>
      </c>
      <c r="O988" s="32">
        <f>F988*H988</f>
        <v>0</v>
      </c>
      <c r="P988" s="33" t="e">
        <f>(I988*F988)/N988</f>
        <v>#DIV/0!</v>
      </c>
      <c r="Q988" s="34">
        <f>F988*J988</f>
        <v>0</v>
      </c>
      <c r="R988" s="35" t="e">
        <f>(Q988*9)/N988</f>
        <v>#DIV/0!</v>
      </c>
      <c r="S988" s="34">
        <f>F988*K988</f>
        <v>0</v>
      </c>
      <c r="T988" s="32">
        <f>L988*F988</f>
        <v>0</v>
      </c>
      <c r="U988" s="32">
        <f>M988*F988</f>
        <v>0</v>
      </c>
      <c r="V988" s="36" t="e">
        <f>(U988*4)/N988</f>
        <v>#DIV/0!</v>
      </c>
      <c r="W988" s="33" t="e">
        <f>U988/E988</f>
        <v>#DIV/0!</v>
      </c>
      <c r="X988" s="16">
        <f>IF($D$3="Calories",N988,"")</f>
        <v>0</v>
      </c>
      <c r="Y988" s="16">
        <f>IF($F$3="Grams",O988,IF($F$3="% Calories",P988,""))</f>
        <v>0</v>
      </c>
      <c r="Z988" s="16" t="str">
        <f>IF($G$3="Grams",K988,"")</f>
        <v/>
      </c>
      <c r="AA988" s="16">
        <f>IF($H$3="Grams",Q988,IF($H$3="% Calories",R988,""))</f>
        <v>0</v>
      </c>
      <c r="AB988" s="16" t="str">
        <f>IF($I$3="Milligrams",T988,"")</f>
        <v/>
      </c>
      <c r="AC988" s="16">
        <f>IF($E$3="Grams",U988, IF($E$3="% Calories", V988, IF($E$3="% Weight",W988, "")))</f>
        <v>0</v>
      </c>
      <c r="AD988" s="29">
        <v>1</v>
      </c>
    </row>
    <row r="989" spans="1:30">
      <c r="A989" s="21" t="str">
        <f>IF(AND((AC989&lt;=$E$4),(AB989&lt;=$I$4),(AA989&lt;=$H$4),(Z989&lt;=$G$4),(Y989&lt;=$F$4),(X989&lt;=$D$4)),"Compliant","Non-Compliant")</f>
        <v>Compliant</v>
      </c>
      <c r="B989" s="41"/>
      <c r="C989" s="41"/>
      <c r="D989" s="42"/>
      <c r="E989" s="43"/>
      <c r="F989" s="22"/>
      <c r="G989" s="43"/>
      <c r="H989" s="43"/>
      <c r="I989" s="43"/>
      <c r="J989" s="43"/>
      <c r="K989" s="43"/>
      <c r="L989" s="43"/>
      <c r="M989" s="43"/>
      <c r="N989" s="23">
        <f>F989*G989</f>
        <v>0</v>
      </c>
      <c r="O989" s="23">
        <f>F989*H989</f>
        <v>0</v>
      </c>
      <c r="P989" s="24" t="e">
        <f>(I989*F989)/N989</f>
        <v>#DIV/0!</v>
      </c>
      <c r="Q989" s="25">
        <f>F989*J989</f>
        <v>0</v>
      </c>
      <c r="R989" s="26" t="e">
        <f>(Q989*9)/N989</f>
        <v>#DIV/0!</v>
      </c>
      <c r="S989" s="25">
        <f>F989*K989</f>
        <v>0</v>
      </c>
      <c r="T989" s="23">
        <f>L989*F989</f>
        <v>0</v>
      </c>
      <c r="U989" s="23">
        <f>M989*F989</f>
        <v>0</v>
      </c>
      <c r="V989" s="27" t="e">
        <f>(U989*4)/N989</f>
        <v>#DIV/0!</v>
      </c>
      <c r="W989" s="24" t="e">
        <f>U989/E989</f>
        <v>#DIV/0!</v>
      </c>
      <c r="X989" s="16">
        <f>IF($D$3="Calories",N989,"")</f>
        <v>0</v>
      </c>
      <c r="Y989" s="16">
        <f>IF($F$3="Grams",O989,IF($F$3="% Calories",P989,""))</f>
        <v>0</v>
      </c>
      <c r="Z989" s="16" t="str">
        <f>IF($G$3="Grams",K989,"")</f>
        <v/>
      </c>
      <c r="AA989" s="16">
        <f>IF($H$3="Grams",Q989,IF($H$3="% Calories",R989,""))</f>
        <v>0</v>
      </c>
      <c r="AB989" s="16" t="str">
        <f>IF($I$3="Milligrams",T989,"")</f>
        <v/>
      </c>
      <c r="AC989" s="16">
        <f>IF($E$3="Grams",U989, IF($E$3="% Calories", V989, IF($E$3="% Weight",W989, "")))</f>
        <v>0</v>
      </c>
      <c r="AD989" s="29">
        <v>1</v>
      </c>
    </row>
    <row r="990" spans="1:30">
      <c r="A990" s="30" t="str">
        <f>IF(AND((AC990&lt;=$E$4),(AB990&lt;=$I$4),(AA990&lt;=$H$4),(Z990&lt;=$G$4),(Y990&lt;=$F$4),(X990&lt;=$D$4)),"Compliant","Non-Compliant")</f>
        <v>Compliant</v>
      </c>
      <c r="B990" s="38"/>
      <c r="C990" s="38"/>
      <c r="D990" s="39"/>
      <c r="E990" s="40"/>
      <c r="F990" s="31"/>
      <c r="G990" s="40"/>
      <c r="H990" s="40"/>
      <c r="I990" s="40"/>
      <c r="J990" s="40"/>
      <c r="K990" s="40"/>
      <c r="L990" s="40"/>
      <c r="M990" s="40"/>
      <c r="N990" s="32">
        <f>F990*G990</f>
        <v>0</v>
      </c>
      <c r="O990" s="32">
        <f>F990*H990</f>
        <v>0</v>
      </c>
      <c r="P990" s="33" t="e">
        <f>(I990*F990)/N990</f>
        <v>#DIV/0!</v>
      </c>
      <c r="Q990" s="34">
        <f>F990*J990</f>
        <v>0</v>
      </c>
      <c r="R990" s="35" t="e">
        <f>(Q990*9)/N990</f>
        <v>#DIV/0!</v>
      </c>
      <c r="S990" s="34">
        <f>F990*K990</f>
        <v>0</v>
      </c>
      <c r="T990" s="32">
        <f>L990*F990</f>
        <v>0</v>
      </c>
      <c r="U990" s="32">
        <f>M990*F990</f>
        <v>0</v>
      </c>
      <c r="V990" s="36" t="e">
        <f>(U990*4)/N990</f>
        <v>#DIV/0!</v>
      </c>
      <c r="W990" s="33" t="e">
        <f>U990/E990</f>
        <v>#DIV/0!</v>
      </c>
      <c r="X990" s="16">
        <f>IF($D$3="Calories",N990,"")</f>
        <v>0</v>
      </c>
      <c r="Y990" s="16">
        <f>IF($F$3="Grams",O990,IF($F$3="% Calories",P990,""))</f>
        <v>0</v>
      </c>
      <c r="Z990" s="16" t="str">
        <f>IF($G$3="Grams",K990,"")</f>
        <v/>
      </c>
      <c r="AA990" s="16">
        <f>IF($H$3="Grams",Q990,IF($H$3="% Calories",R990,""))</f>
        <v>0</v>
      </c>
      <c r="AB990" s="16" t="str">
        <f>IF($I$3="Milligrams",T990,"")</f>
        <v/>
      </c>
      <c r="AC990" s="16">
        <f>IF($E$3="Grams",U990, IF($E$3="% Calories", V990, IF($E$3="% Weight",W990, "")))</f>
        <v>0</v>
      </c>
      <c r="AD990" s="29">
        <v>1</v>
      </c>
    </row>
    <row r="991" spans="1:30">
      <c r="A991" s="21" t="str">
        <f>IF(AND((AC991&lt;=$E$4),(AB991&lt;=$I$4),(AA991&lt;=$H$4),(Z991&lt;=$G$4),(Y991&lt;=$F$4),(X991&lt;=$D$4)),"Compliant","Non-Compliant")</f>
        <v>Compliant</v>
      </c>
      <c r="B991" s="41"/>
      <c r="C991" s="41"/>
      <c r="D991" s="42"/>
      <c r="E991" s="43"/>
      <c r="F991" s="22"/>
      <c r="G991" s="43"/>
      <c r="H991" s="43"/>
      <c r="I991" s="43"/>
      <c r="J991" s="43"/>
      <c r="K991" s="43"/>
      <c r="L991" s="43"/>
      <c r="M991" s="43"/>
      <c r="N991" s="23">
        <f>F991*G991</f>
        <v>0</v>
      </c>
      <c r="O991" s="23">
        <f>F991*H991</f>
        <v>0</v>
      </c>
      <c r="P991" s="24" t="e">
        <f>(I991*F991)/N991</f>
        <v>#DIV/0!</v>
      </c>
      <c r="Q991" s="25">
        <f>F991*J991</f>
        <v>0</v>
      </c>
      <c r="R991" s="26" t="e">
        <f>(Q991*9)/N991</f>
        <v>#DIV/0!</v>
      </c>
      <c r="S991" s="25">
        <f>F991*K991</f>
        <v>0</v>
      </c>
      <c r="T991" s="23">
        <f>L991*F991</f>
        <v>0</v>
      </c>
      <c r="U991" s="23">
        <f>M991*F991</f>
        <v>0</v>
      </c>
      <c r="V991" s="27" t="e">
        <f>(U991*4)/N991</f>
        <v>#DIV/0!</v>
      </c>
      <c r="W991" s="24" t="e">
        <f>U991/E991</f>
        <v>#DIV/0!</v>
      </c>
      <c r="X991" s="16">
        <f>IF($D$3="Calories",N991,"")</f>
        <v>0</v>
      </c>
      <c r="Y991" s="16">
        <f>IF($F$3="Grams",O991,IF($F$3="% Calories",P991,""))</f>
        <v>0</v>
      </c>
      <c r="Z991" s="16" t="str">
        <f>IF($G$3="Grams",K991,"")</f>
        <v/>
      </c>
      <c r="AA991" s="16">
        <f>IF($H$3="Grams",Q991,IF($H$3="% Calories",R991,""))</f>
        <v>0</v>
      </c>
      <c r="AB991" s="16" t="str">
        <f>IF($I$3="Milligrams",T991,"")</f>
        <v/>
      </c>
      <c r="AC991" s="16">
        <f>IF($E$3="Grams",U991, IF($E$3="% Calories", V991, IF($E$3="% Weight",W991, "")))</f>
        <v>0</v>
      </c>
      <c r="AD991" s="29">
        <v>1</v>
      </c>
    </row>
    <row r="992" spans="1:30">
      <c r="A992" s="30" t="str">
        <f>IF(AND((AC992&lt;=$E$4),(AB992&lt;=$I$4),(AA992&lt;=$H$4),(Z992&lt;=$G$4),(Y992&lt;=$F$4),(X992&lt;=$D$4)),"Compliant","Non-Compliant")</f>
        <v>Compliant</v>
      </c>
      <c r="B992" s="38"/>
      <c r="C992" s="38"/>
      <c r="D992" s="39"/>
      <c r="E992" s="40"/>
      <c r="F992" s="31"/>
      <c r="G992" s="40"/>
      <c r="H992" s="40"/>
      <c r="I992" s="40"/>
      <c r="J992" s="40"/>
      <c r="K992" s="40"/>
      <c r="L992" s="40"/>
      <c r="M992" s="40"/>
      <c r="N992" s="32">
        <f>F992*G992</f>
        <v>0</v>
      </c>
      <c r="O992" s="32">
        <f>F992*H992</f>
        <v>0</v>
      </c>
      <c r="P992" s="33" t="e">
        <f>(I992*F992)/N992</f>
        <v>#DIV/0!</v>
      </c>
      <c r="Q992" s="34">
        <f>F992*J992</f>
        <v>0</v>
      </c>
      <c r="R992" s="35" t="e">
        <f>(Q992*9)/N992</f>
        <v>#DIV/0!</v>
      </c>
      <c r="S992" s="34">
        <f>F992*K992</f>
        <v>0</v>
      </c>
      <c r="T992" s="32">
        <f>L992*F992</f>
        <v>0</v>
      </c>
      <c r="U992" s="32">
        <f>M992*F992</f>
        <v>0</v>
      </c>
      <c r="V992" s="36" t="e">
        <f>(U992*4)/N992</f>
        <v>#DIV/0!</v>
      </c>
      <c r="W992" s="33" t="e">
        <f>U992/E992</f>
        <v>#DIV/0!</v>
      </c>
      <c r="X992" s="16">
        <f>IF($D$3="Calories",N992,"")</f>
        <v>0</v>
      </c>
      <c r="Y992" s="16">
        <f>IF($F$3="Grams",O992,IF($F$3="% Calories",P992,""))</f>
        <v>0</v>
      </c>
      <c r="Z992" s="16" t="str">
        <f>IF($G$3="Grams",K992,"")</f>
        <v/>
      </c>
      <c r="AA992" s="16">
        <f>IF($H$3="Grams",Q992,IF($H$3="% Calories",R992,""))</f>
        <v>0</v>
      </c>
      <c r="AB992" s="16" t="str">
        <f>IF($I$3="Milligrams",T992,"")</f>
        <v/>
      </c>
      <c r="AC992" s="16">
        <f>IF($E$3="Grams",U992, IF($E$3="% Calories", V992, IF($E$3="% Weight",W992, "")))</f>
        <v>0</v>
      </c>
      <c r="AD992" s="29">
        <v>1</v>
      </c>
    </row>
    <row r="993" spans="1:32">
      <c r="A993" s="21" t="str">
        <f>IF(AND((AC993&lt;=$E$4),(AB993&lt;=$I$4),(AA993&lt;=$H$4),(Z993&lt;=$G$4),(Y993&lt;=$F$4),(X993&lt;=$D$4)),"Compliant","Non-Compliant")</f>
        <v>Compliant</v>
      </c>
      <c r="B993" s="41"/>
      <c r="C993" s="41"/>
      <c r="D993" s="42"/>
      <c r="E993" s="43"/>
      <c r="F993" s="22"/>
      <c r="G993" s="43"/>
      <c r="H993" s="43"/>
      <c r="I993" s="43"/>
      <c r="J993" s="43"/>
      <c r="K993" s="43"/>
      <c r="L993" s="43"/>
      <c r="M993" s="43"/>
      <c r="N993" s="23">
        <f>F993*G993</f>
        <v>0</v>
      </c>
      <c r="O993" s="23">
        <f>F993*H993</f>
        <v>0</v>
      </c>
      <c r="P993" s="24" t="e">
        <f>(I993*F993)/N993</f>
        <v>#DIV/0!</v>
      </c>
      <c r="Q993" s="25">
        <f>F993*J993</f>
        <v>0</v>
      </c>
      <c r="R993" s="26" t="e">
        <f>(Q993*9)/N993</f>
        <v>#DIV/0!</v>
      </c>
      <c r="S993" s="25">
        <f>F993*K993</f>
        <v>0</v>
      </c>
      <c r="T993" s="23">
        <f>L993*F993</f>
        <v>0</v>
      </c>
      <c r="U993" s="23">
        <f>M993*F993</f>
        <v>0</v>
      </c>
      <c r="V993" s="27" t="e">
        <f>(U993*4)/N993</f>
        <v>#DIV/0!</v>
      </c>
      <c r="W993" s="24" t="e">
        <f>U993/E993</f>
        <v>#DIV/0!</v>
      </c>
      <c r="X993" s="16">
        <f>IF($D$3="Calories",N993,"")</f>
        <v>0</v>
      </c>
      <c r="Y993" s="16">
        <f>IF($F$3="Grams",O993,IF($F$3="% Calories",P993,""))</f>
        <v>0</v>
      </c>
      <c r="Z993" s="16" t="str">
        <f>IF($G$3="Grams",K993,"")</f>
        <v/>
      </c>
      <c r="AA993" s="16">
        <f>IF($H$3="Grams",Q993,IF($H$3="% Calories",R993,""))</f>
        <v>0</v>
      </c>
      <c r="AB993" s="16" t="str">
        <f>IF($I$3="Milligrams",T993,"")</f>
        <v/>
      </c>
      <c r="AC993" s="16">
        <f>IF($E$3="Grams",U993, IF($E$3="% Calories", V993, IF($E$3="% Weight",W993, "")))</f>
        <v>0</v>
      </c>
      <c r="AD993" s="29">
        <v>1</v>
      </c>
    </row>
    <row r="994" spans="1:32">
      <c r="A994" s="30" t="str">
        <f>IF(AND((AC994&lt;=$E$4),(AB994&lt;=$I$4),(AA994&lt;=$H$4),(Z994&lt;=$G$4),(Y994&lt;=$F$4),(X994&lt;=$D$4)),"Compliant","Non-Compliant")</f>
        <v>Compliant</v>
      </c>
      <c r="B994" s="38"/>
      <c r="C994" s="38"/>
      <c r="D994" s="39"/>
      <c r="E994" s="40"/>
      <c r="F994" s="31"/>
      <c r="G994" s="40"/>
      <c r="H994" s="40"/>
      <c r="I994" s="40"/>
      <c r="J994" s="40"/>
      <c r="K994" s="40"/>
      <c r="L994" s="40"/>
      <c r="M994" s="40"/>
      <c r="N994" s="32">
        <f>F994*G994</f>
        <v>0</v>
      </c>
      <c r="O994" s="32">
        <f>F994*H994</f>
        <v>0</v>
      </c>
      <c r="P994" s="33" t="e">
        <f>(I994*F994)/N994</f>
        <v>#DIV/0!</v>
      </c>
      <c r="Q994" s="34">
        <f>F994*J994</f>
        <v>0</v>
      </c>
      <c r="R994" s="35" t="e">
        <f>(Q994*9)/N994</f>
        <v>#DIV/0!</v>
      </c>
      <c r="S994" s="34">
        <f>F994*K994</f>
        <v>0</v>
      </c>
      <c r="T994" s="32">
        <f>L994*F994</f>
        <v>0</v>
      </c>
      <c r="U994" s="32">
        <f>M994*F994</f>
        <v>0</v>
      </c>
      <c r="V994" s="36" t="e">
        <f>(U994*4)/N994</f>
        <v>#DIV/0!</v>
      </c>
      <c r="W994" s="33" t="e">
        <f>U994/E994</f>
        <v>#DIV/0!</v>
      </c>
      <c r="X994" s="16">
        <f>IF($D$3="Calories",N994,"")</f>
        <v>0</v>
      </c>
      <c r="Y994" s="16">
        <f>IF($F$3="Grams",O994,IF($F$3="% Calories",P994,""))</f>
        <v>0</v>
      </c>
      <c r="Z994" s="16" t="str">
        <f>IF($G$3="Grams",K994,"")</f>
        <v/>
      </c>
      <c r="AA994" s="16">
        <f>IF($H$3="Grams",Q994,IF($H$3="% Calories",R994,""))</f>
        <v>0</v>
      </c>
      <c r="AB994" s="16" t="str">
        <f>IF($I$3="Milligrams",T994,"")</f>
        <v/>
      </c>
      <c r="AC994" s="16">
        <f>IF($E$3="Grams",U994, IF($E$3="% Calories", V994, IF($E$3="% Weight",W994, "")))</f>
        <v>0</v>
      </c>
      <c r="AD994" s="29">
        <v>1</v>
      </c>
    </row>
    <row r="995" spans="1:32">
      <c r="A995" s="21" t="str">
        <f>IF(AND((AC995&lt;=$E$4),(AB995&lt;=$I$4),(AA995&lt;=$H$4),(Z995&lt;=$G$4),(Y995&lt;=$F$4),(X995&lt;=$D$4)),"Compliant","Non-Compliant")</f>
        <v>Compliant</v>
      </c>
      <c r="B995" s="41"/>
      <c r="C995" s="41"/>
      <c r="D995" s="42"/>
      <c r="E995" s="43"/>
      <c r="F995" s="22"/>
      <c r="G995" s="43"/>
      <c r="H995" s="43"/>
      <c r="I995" s="43"/>
      <c r="J995" s="43"/>
      <c r="K995" s="43"/>
      <c r="L995" s="43"/>
      <c r="M995" s="43"/>
      <c r="N995" s="23">
        <f>F995*G995</f>
        <v>0</v>
      </c>
      <c r="O995" s="23">
        <f>F995*H995</f>
        <v>0</v>
      </c>
      <c r="P995" s="24" t="e">
        <f>(I995*F995)/N995</f>
        <v>#DIV/0!</v>
      </c>
      <c r="Q995" s="25">
        <f>F995*J995</f>
        <v>0</v>
      </c>
      <c r="R995" s="26" t="e">
        <f>(Q995*9)/N995</f>
        <v>#DIV/0!</v>
      </c>
      <c r="S995" s="25">
        <f>F995*K995</f>
        <v>0</v>
      </c>
      <c r="T995" s="23">
        <f>L995*F995</f>
        <v>0</v>
      </c>
      <c r="U995" s="23">
        <f>M995*F995</f>
        <v>0</v>
      </c>
      <c r="V995" s="27" t="e">
        <f>(U995*4)/N995</f>
        <v>#DIV/0!</v>
      </c>
      <c r="W995" s="24" t="e">
        <f>U995/E995</f>
        <v>#DIV/0!</v>
      </c>
      <c r="X995" s="16">
        <f>IF($D$3="Calories",N995,"")</f>
        <v>0</v>
      </c>
      <c r="Y995" s="16">
        <f>IF($F$3="Grams",O995,IF($F$3="% Calories",P995,""))</f>
        <v>0</v>
      </c>
      <c r="Z995" s="16" t="str">
        <f>IF($G$3="Grams",K995,"")</f>
        <v/>
      </c>
      <c r="AA995" s="16">
        <f>IF($H$3="Grams",Q995,IF($H$3="% Calories",R995,""))</f>
        <v>0</v>
      </c>
      <c r="AB995" s="16" t="str">
        <f>IF($I$3="Milligrams",T995,"")</f>
        <v/>
      </c>
      <c r="AC995" s="16">
        <f>IF($E$3="Grams",U995, IF($E$3="% Calories", V995, IF($E$3="% Weight",W995, "")))</f>
        <v>0</v>
      </c>
      <c r="AD995" s="29">
        <v>1</v>
      </c>
    </row>
    <row r="996" spans="1:32">
      <c r="A996" s="30" t="str">
        <f>IF(AND((AC996&lt;=$E$4),(AB996&lt;=$I$4),(AA996&lt;=$H$4),(Z996&lt;=$G$4),(Y996&lt;=$F$4),(X996&lt;=$D$4)),"Compliant","Non-Compliant")</f>
        <v>Compliant</v>
      </c>
      <c r="B996" s="38"/>
      <c r="C996" s="38"/>
      <c r="D996" s="39"/>
      <c r="E996" s="40"/>
      <c r="F996" s="31"/>
      <c r="G996" s="40"/>
      <c r="H996" s="40"/>
      <c r="I996" s="40"/>
      <c r="J996" s="40"/>
      <c r="K996" s="40"/>
      <c r="L996" s="40"/>
      <c r="M996" s="40"/>
      <c r="N996" s="32">
        <f>F996*G996</f>
        <v>0</v>
      </c>
      <c r="O996" s="32">
        <f>F996*H996</f>
        <v>0</v>
      </c>
      <c r="P996" s="33" t="e">
        <f>(I996*F996)/N996</f>
        <v>#DIV/0!</v>
      </c>
      <c r="Q996" s="34">
        <f>F996*J996</f>
        <v>0</v>
      </c>
      <c r="R996" s="35" t="e">
        <f>(Q996*9)/N996</f>
        <v>#DIV/0!</v>
      </c>
      <c r="S996" s="34">
        <f>F996*K996</f>
        <v>0</v>
      </c>
      <c r="T996" s="32">
        <f>L996*F996</f>
        <v>0</v>
      </c>
      <c r="U996" s="32">
        <f>M996*F996</f>
        <v>0</v>
      </c>
      <c r="V996" s="36" t="e">
        <f>(U996*4)/N996</f>
        <v>#DIV/0!</v>
      </c>
      <c r="W996" s="33" t="e">
        <f>U996/E996</f>
        <v>#DIV/0!</v>
      </c>
      <c r="X996" s="16">
        <f>IF($D$3="Calories",N996,"")</f>
        <v>0</v>
      </c>
      <c r="Y996" s="16">
        <f>IF($F$3="Grams",O996,IF($F$3="% Calories",P996,""))</f>
        <v>0</v>
      </c>
      <c r="Z996" s="16" t="str">
        <f>IF($G$3="Grams",K996,"")</f>
        <v/>
      </c>
      <c r="AA996" s="16">
        <f>IF($H$3="Grams",Q996,IF($H$3="% Calories",R996,""))</f>
        <v>0</v>
      </c>
      <c r="AB996" s="16" t="str">
        <f>IF($I$3="Milligrams",T996,"")</f>
        <v/>
      </c>
      <c r="AC996" s="16">
        <f>IF($E$3="Grams",U996, IF($E$3="% Calories", V996, IF($E$3="% Weight",W996, "")))</f>
        <v>0</v>
      </c>
      <c r="AD996" s="29">
        <v>1</v>
      </c>
    </row>
    <row r="997" spans="1:32">
      <c r="A997" s="21" t="str">
        <f>IF(AND((AC997&lt;=$E$4),(AB997&lt;=$I$4),(AA997&lt;=$H$4),(Z997&lt;=$G$4),(Y997&lt;=$F$4),(X997&lt;=$D$4)),"Compliant","Non-Compliant")</f>
        <v>Compliant</v>
      </c>
      <c r="B997" s="41"/>
      <c r="C997" s="41"/>
      <c r="D997" s="42"/>
      <c r="E997" s="43"/>
      <c r="F997" s="22"/>
      <c r="G997" s="43"/>
      <c r="H997" s="43"/>
      <c r="I997" s="43"/>
      <c r="J997" s="43"/>
      <c r="K997" s="43"/>
      <c r="L997" s="43"/>
      <c r="M997" s="43"/>
      <c r="N997" s="23">
        <f>F997*G997</f>
        <v>0</v>
      </c>
      <c r="O997" s="23">
        <f>F997*H997</f>
        <v>0</v>
      </c>
      <c r="P997" s="24" t="e">
        <f>(I997*F997)/N997</f>
        <v>#DIV/0!</v>
      </c>
      <c r="Q997" s="25">
        <f>F997*J997</f>
        <v>0</v>
      </c>
      <c r="R997" s="26" t="e">
        <f>(Q997*9)/N997</f>
        <v>#DIV/0!</v>
      </c>
      <c r="S997" s="25">
        <f>F997*K997</f>
        <v>0</v>
      </c>
      <c r="T997" s="23">
        <f>L997*F997</f>
        <v>0</v>
      </c>
      <c r="U997" s="23">
        <f>M997*F997</f>
        <v>0</v>
      </c>
      <c r="V997" s="27" t="e">
        <f>(U997*4)/N997</f>
        <v>#DIV/0!</v>
      </c>
      <c r="W997" s="24" t="e">
        <f>U997/E997</f>
        <v>#DIV/0!</v>
      </c>
      <c r="X997" s="16">
        <f>IF($D$3="Calories",N997,"")</f>
        <v>0</v>
      </c>
      <c r="Y997" s="16">
        <f>IF($F$3="Grams",O997,IF($F$3="% Calories",P997,""))</f>
        <v>0</v>
      </c>
      <c r="Z997" s="16" t="str">
        <f>IF($G$3="Grams",K997,"")</f>
        <v/>
      </c>
      <c r="AA997" s="16">
        <f>IF($H$3="Grams",Q997,IF($H$3="% Calories",R997,""))</f>
        <v>0</v>
      </c>
      <c r="AB997" s="16" t="str">
        <f>IF($I$3="Milligrams",T997,"")</f>
        <v/>
      </c>
      <c r="AC997" s="16">
        <f>IF($E$3="Grams",U997, IF($E$3="% Calories", V997, IF($E$3="% Weight",W997, "")))</f>
        <v>0</v>
      </c>
      <c r="AD997" s="29">
        <v>1</v>
      </c>
    </row>
    <row r="998" spans="1:32">
      <c r="A998" s="30" t="str">
        <f>IF(AND((AC998&lt;=$E$4),(AB998&lt;=$I$4),(AA998&lt;=$H$4),(Z998&lt;=$G$4),(Y998&lt;=$F$4),(X998&lt;=$D$4)),"Compliant","Non-Compliant")</f>
        <v>Compliant</v>
      </c>
      <c r="B998" s="38"/>
      <c r="C998" s="38"/>
      <c r="D998" s="39"/>
      <c r="E998" s="40"/>
      <c r="F998" s="31"/>
      <c r="G998" s="40"/>
      <c r="H998" s="40"/>
      <c r="I998" s="40"/>
      <c r="J998" s="40"/>
      <c r="K998" s="40"/>
      <c r="L998" s="40"/>
      <c r="M998" s="40"/>
      <c r="N998" s="32">
        <f>F998*G998</f>
        <v>0</v>
      </c>
      <c r="O998" s="32">
        <f>F998*H998</f>
        <v>0</v>
      </c>
      <c r="P998" s="33" t="e">
        <f>(I998*F998)/N998</f>
        <v>#DIV/0!</v>
      </c>
      <c r="Q998" s="34">
        <f>F998*J998</f>
        <v>0</v>
      </c>
      <c r="R998" s="35" t="e">
        <f>(Q998*9)/N998</f>
        <v>#DIV/0!</v>
      </c>
      <c r="S998" s="34">
        <f>F998*K998</f>
        <v>0</v>
      </c>
      <c r="T998" s="32">
        <f>L998*F998</f>
        <v>0</v>
      </c>
      <c r="U998" s="32">
        <f>M998*F998</f>
        <v>0</v>
      </c>
      <c r="V998" s="36" t="e">
        <f>(U998*4)/N998</f>
        <v>#DIV/0!</v>
      </c>
      <c r="W998" s="33" t="e">
        <f>U998/E998</f>
        <v>#DIV/0!</v>
      </c>
      <c r="X998" s="16">
        <f>IF($D$3="Calories",N998,"")</f>
        <v>0</v>
      </c>
      <c r="Y998" s="16">
        <f>IF($F$3="Grams",O998,IF($F$3="% Calories",P998,""))</f>
        <v>0</v>
      </c>
      <c r="Z998" s="16" t="str">
        <f>IF($G$3="Grams",K998,"")</f>
        <v/>
      </c>
      <c r="AA998" s="16">
        <f>IF($H$3="Grams",Q998,IF($H$3="% Calories",R998,""))</f>
        <v>0</v>
      </c>
      <c r="AB998" s="16" t="str">
        <f>IF($I$3="Milligrams",T998,"")</f>
        <v/>
      </c>
      <c r="AC998" s="16">
        <f>IF($E$3="Grams",U998, IF($E$3="% Calories", V998, IF($E$3="% Weight",W998, "")))</f>
        <v>0</v>
      </c>
      <c r="AD998" s="29">
        <v>1</v>
      </c>
    </row>
    <row r="999" spans="1:32">
      <c r="A999" s="21" t="str">
        <f>IF(AND((AC999&lt;=$E$4),(AB999&lt;=$I$4),(AA999&lt;=$H$4),(Z999&lt;=$G$4),(Y999&lt;=$F$4),(X999&lt;=$D$4)),"Compliant","Non-Compliant")</f>
        <v>Compliant</v>
      </c>
      <c r="B999" s="41"/>
      <c r="C999" s="41"/>
      <c r="D999" s="42"/>
      <c r="E999" s="43"/>
      <c r="F999" s="22"/>
      <c r="G999" s="43"/>
      <c r="H999" s="43"/>
      <c r="I999" s="43"/>
      <c r="J999" s="43"/>
      <c r="K999" s="43"/>
      <c r="L999" s="43"/>
      <c r="M999" s="43"/>
      <c r="N999" s="23">
        <f>F999*G999</f>
        <v>0</v>
      </c>
      <c r="O999" s="23">
        <f>F999*H999</f>
        <v>0</v>
      </c>
      <c r="P999" s="24" t="e">
        <f>(I999*F999)/N999</f>
        <v>#DIV/0!</v>
      </c>
      <c r="Q999" s="25">
        <f>F999*J999</f>
        <v>0</v>
      </c>
      <c r="R999" s="26" t="e">
        <f>(Q999*9)/N999</f>
        <v>#DIV/0!</v>
      </c>
      <c r="S999" s="25">
        <f>F999*K999</f>
        <v>0</v>
      </c>
      <c r="T999" s="23">
        <f>L999*F999</f>
        <v>0</v>
      </c>
      <c r="U999" s="23">
        <f>M999*F999</f>
        <v>0</v>
      </c>
      <c r="V999" s="27" t="e">
        <f>(U999*4)/N999</f>
        <v>#DIV/0!</v>
      </c>
      <c r="W999" s="24" t="e">
        <f>U999/E999</f>
        <v>#DIV/0!</v>
      </c>
      <c r="X999" s="16">
        <f>IF($D$3="Calories",N999,"")</f>
        <v>0</v>
      </c>
      <c r="Y999" s="16">
        <f>IF($F$3="Grams",O999,IF($F$3="% Calories",P999,""))</f>
        <v>0</v>
      </c>
      <c r="Z999" s="16" t="str">
        <f>IF($G$3="Grams",K999,"")</f>
        <v/>
      </c>
      <c r="AA999" s="16">
        <f>IF($H$3="Grams",Q999,IF($H$3="% Calories",R999,""))</f>
        <v>0</v>
      </c>
      <c r="AB999" s="16" t="str">
        <f>IF($I$3="Milligrams",T999,"")</f>
        <v/>
      </c>
      <c r="AC999" s="16">
        <f>IF($E$3="Grams",U999, IF($E$3="% Calories", V999, IF($E$3="% Weight",W999, "")))</f>
        <v>0</v>
      </c>
      <c r="AD999" s="29">
        <v>1</v>
      </c>
    </row>
    <row r="1000" spans="1:32">
      <c r="A1000" s="30" t="str">
        <f>IF(AND((AC1000&lt;=$E$4),(AB1000&lt;=$I$4),(AA1000&lt;=$H$4),(Z1000&lt;=$G$4),(Y1000&lt;=$F$4),(X1000&lt;=$D$4)),"Compliant","Non-Compliant")</f>
        <v>Compliant</v>
      </c>
      <c r="B1000" s="38"/>
      <c r="C1000" s="38"/>
      <c r="D1000" s="39"/>
      <c r="E1000" s="40"/>
      <c r="F1000" s="31"/>
      <c r="G1000" s="40"/>
      <c r="H1000" s="40"/>
      <c r="I1000" s="40"/>
      <c r="J1000" s="40"/>
      <c r="K1000" s="40"/>
      <c r="L1000" s="40"/>
      <c r="M1000" s="40"/>
      <c r="N1000" s="32">
        <f>F1000*G1000</f>
        <v>0</v>
      </c>
      <c r="O1000" s="32">
        <f>F1000*H1000</f>
        <v>0</v>
      </c>
      <c r="P1000" s="33" t="e">
        <f>(I1000*F1000)/N1000</f>
        <v>#DIV/0!</v>
      </c>
      <c r="Q1000" s="34">
        <f>F1000*J1000</f>
        <v>0</v>
      </c>
      <c r="R1000" s="35" t="e">
        <f>(Q1000*9)/N1000</f>
        <v>#DIV/0!</v>
      </c>
      <c r="S1000" s="34">
        <f>F1000*K1000</f>
        <v>0</v>
      </c>
      <c r="T1000" s="32">
        <f>L1000*F1000</f>
        <v>0</v>
      </c>
      <c r="U1000" s="32">
        <f>M1000*F1000</f>
        <v>0</v>
      </c>
      <c r="V1000" s="36" t="e">
        <f>(U1000*4)/N1000</f>
        <v>#DIV/0!</v>
      </c>
      <c r="W1000" s="33" t="e">
        <f>U1000/E1000</f>
        <v>#DIV/0!</v>
      </c>
      <c r="X1000" s="16">
        <f>IF($D$3="Calories",N1000,"")</f>
        <v>0</v>
      </c>
      <c r="Y1000" s="16">
        <f>IF($F$3="Grams",O1000,IF($F$3="% Calories",P1000,""))</f>
        <v>0</v>
      </c>
      <c r="Z1000" s="16" t="str">
        <f>IF($G$3="Grams",K1000,"")</f>
        <v/>
      </c>
      <c r="AA1000" s="16">
        <f>IF($H$3="Grams",Q1000,IF($H$3="% Calories",R1000,""))</f>
        <v>0</v>
      </c>
      <c r="AB1000" s="16" t="str">
        <f>IF($I$3="Milligrams",T1000,"")</f>
        <v/>
      </c>
      <c r="AC1000" s="16">
        <f>IF($E$3="Grams",U1000, IF($E$3="% Calories", V1000, IF($E$3="% Weight",W1000, "")))</f>
        <v>0</v>
      </c>
      <c r="AD1000" s="29">
        <v>1</v>
      </c>
    </row>
    <row r="1001" spans="1:32">
      <c r="A1001" s="21" t="str">
        <f>IF(AND((AC1001&lt;=$E$4),(AB1001&lt;=$I$4),(AA1001&lt;=$H$4),(Z1001&lt;=$G$4),(Y1001&lt;=$F$4),(X1001&lt;=$D$4)),"Compliant","Non-Compliant")</f>
        <v>Compliant</v>
      </c>
      <c r="B1001" s="41"/>
      <c r="C1001" s="41"/>
      <c r="D1001" s="42"/>
      <c r="E1001" s="43"/>
      <c r="F1001" s="22"/>
      <c r="G1001" s="43"/>
      <c r="H1001" s="43"/>
      <c r="I1001" s="43"/>
      <c r="J1001" s="43"/>
      <c r="K1001" s="43"/>
      <c r="L1001" s="43"/>
      <c r="M1001" s="43"/>
      <c r="N1001" s="23">
        <f>F1001*G1001</f>
        <v>0</v>
      </c>
      <c r="O1001" s="23">
        <f>F1001*H1001</f>
        <v>0</v>
      </c>
      <c r="P1001" s="24" t="e">
        <f>(I1001*F1001)/N1001</f>
        <v>#DIV/0!</v>
      </c>
      <c r="Q1001" s="25">
        <f>F1001*J1001</f>
        <v>0</v>
      </c>
      <c r="R1001" s="26" t="e">
        <f>(Q1001*9)/N1001</f>
        <v>#DIV/0!</v>
      </c>
      <c r="S1001" s="25">
        <f>F1001*K1001</f>
        <v>0</v>
      </c>
      <c r="T1001" s="23">
        <f>L1001*F1001</f>
        <v>0</v>
      </c>
      <c r="U1001" s="23">
        <f>M1001*F1001</f>
        <v>0</v>
      </c>
      <c r="V1001" s="27" t="e">
        <f>(U1001*4)/N1001</f>
        <v>#DIV/0!</v>
      </c>
      <c r="W1001" s="24" t="e">
        <f>U1001/E1001</f>
        <v>#DIV/0!</v>
      </c>
      <c r="X1001" s="16">
        <f>IF($D$3="Calories",N1001,"")</f>
        <v>0</v>
      </c>
      <c r="Y1001" s="16">
        <f>IF($F$3="Grams",O1001,IF($F$3="% Calories",P1001,""))</f>
        <v>0</v>
      </c>
      <c r="Z1001" s="16" t="str">
        <f>IF($G$3="Grams",K1001,"")</f>
        <v/>
      </c>
      <c r="AA1001" s="16">
        <f>IF($H$3="Grams",Q1001,IF($H$3="% Calories",R1001,""))</f>
        <v>0</v>
      </c>
      <c r="AB1001" s="16" t="str">
        <f>IF($I$3="Milligrams",T1001,"")</f>
        <v/>
      </c>
      <c r="AC1001" s="16">
        <f>IF($E$3="Grams",U1001, IF($E$3="% Calories", V1001, IF($E$3="% Weight",W1001, "")))</f>
        <v>0</v>
      </c>
      <c r="AD1001" s="29">
        <v>1</v>
      </c>
      <c r="AE1001" s="5"/>
      <c r="AF1001" s="3"/>
    </row>
    <row r="1002" spans="1:32" ht="18.75">
      <c r="A1002" s="183" t="s">
        <v>544</v>
      </c>
      <c r="B1002" s="184"/>
      <c r="C1002" s="184"/>
      <c r="D1002" s="184"/>
      <c r="E1002" s="184"/>
      <c r="F1002" s="184"/>
      <c r="G1002" s="184"/>
      <c r="H1002" s="184"/>
      <c r="I1002" s="184"/>
      <c r="J1002" s="184"/>
      <c r="K1002" s="184"/>
      <c r="L1002" s="184"/>
      <c r="M1002" s="184"/>
      <c r="N1002" s="184"/>
      <c r="O1002" s="184"/>
      <c r="P1002" s="184"/>
      <c r="Q1002" s="184"/>
      <c r="R1002" s="184"/>
      <c r="S1002" s="184"/>
      <c r="T1002" s="184"/>
      <c r="U1002" s="184"/>
      <c r="V1002" s="184"/>
      <c r="W1002" s="185"/>
      <c r="X1002" s="116"/>
      <c r="Y1002" s="95"/>
      <c r="Z1002" s="95"/>
      <c r="AA1002" s="95"/>
      <c r="AB1002" s="95"/>
      <c r="AC1002" s="95"/>
      <c r="AD1002" s="95"/>
      <c r="AE1002" s="71"/>
    </row>
    <row r="1003" spans="1:32" ht="25.5">
      <c r="A1003" s="111" t="s">
        <v>49</v>
      </c>
      <c r="B1003" s="112" t="s">
        <v>23</v>
      </c>
      <c r="C1003" s="112" t="s">
        <v>24</v>
      </c>
      <c r="D1003" s="112" t="s">
        <v>25</v>
      </c>
      <c r="E1003" s="112" t="s">
        <v>26</v>
      </c>
      <c r="F1003" s="112" t="s">
        <v>27</v>
      </c>
      <c r="G1003" s="112" t="s">
        <v>2</v>
      </c>
      <c r="H1003" s="112" t="s">
        <v>28</v>
      </c>
      <c r="I1003" s="112" t="s">
        <v>29</v>
      </c>
      <c r="J1003" s="112" t="s">
        <v>30</v>
      </c>
      <c r="K1003" s="112" t="s">
        <v>31</v>
      </c>
      <c r="L1003" s="112" t="s">
        <v>32</v>
      </c>
      <c r="M1003" s="112" t="s">
        <v>33</v>
      </c>
      <c r="N1003" s="112" t="s">
        <v>439</v>
      </c>
      <c r="O1003" s="112" t="s">
        <v>440</v>
      </c>
      <c r="P1003" s="112" t="s">
        <v>441</v>
      </c>
      <c r="Q1003" s="112" t="s">
        <v>442</v>
      </c>
      <c r="R1003" s="112" t="s">
        <v>443</v>
      </c>
      <c r="S1003" s="112" t="s">
        <v>444</v>
      </c>
      <c r="T1003" s="112" t="s">
        <v>445</v>
      </c>
      <c r="U1003" s="112" t="s">
        <v>446</v>
      </c>
      <c r="V1003" s="112" t="s">
        <v>447</v>
      </c>
      <c r="W1003" s="113" t="s">
        <v>448</v>
      </c>
      <c r="X1003" s="114" t="s">
        <v>44</v>
      </c>
      <c r="Y1003" s="114" t="s">
        <v>45</v>
      </c>
      <c r="Z1003" s="114" t="s">
        <v>5</v>
      </c>
      <c r="AA1003" s="114" t="s">
        <v>46</v>
      </c>
      <c r="AB1003" s="114" t="s">
        <v>7</v>
      </c>
      <c r="AC1003" s="114" t="s">
        <v>3</v>
      </c>
      <c r="AD1003" s="115" t="s">
        <v>47</v>
      </c>
      <c r="AE1003" s="71"/>
      <c r="AF1003" s="66"/>
    </row>
    <row r="1004" spans="1:32">
      <c r="A1004" s="117" t="str">
        <f>IF(AND((AB1004&lt;='Vending Compliance'!$I$4),(AA1004&lt;='Vending Compliance'!$H$4),(Z1004&lt;='Vending Compliance'!$G$4),(Y1004&lt;='Vending Compliance'!$F$4),(X1004&lt;='Vending Compliance'!$D$4)),"Compliant","Non-Compliant")</f>
        <v>Compliant</v>
      </c>
      <c r="B1004" s="118" t="s">
        <v>545</v>
      </c>
      <c r="C1004" s="118" t="s">
        <v>546</v>
      </c>
      <c r="D1004" s="119">
        <v>2.6</v>
      </c>
      <c r="E1004" s="120">
        <v>74</v>
      </c>
      <c r="F1004" s="121">
        <v>1</v>
      </c>
      <c r="G1004" s="120">
        <v>55</v>
      </c>
      <c r="H1004" s="120">
        <v>1</v>
      </c>
      <c r="I1004" s="120">
        <v>3</v>
      </c>
      <c r="J1004" s="120">
        <v>0</v>
      </c>
      <c r="K1004" s="120">
        <v>0</v>
      </c>
      <c r="L1004" s="120">
        <v>0</v>
      </c>
      <c r="M1004" s="120">
        <v>8</v>
      </c>
      <c r="N1004" s="122">
        <f>F1004*G1004</f>
        <v>55</v>
      </c>
      <c r="O1004" s="122">
        <f>F1004*H1004</f>
        <v>1</v>
      </c>
      <c r="P1004" s="123">
        <f>(I1004*F1004)/N1004</f>
        <v>5.4545454545454543E-2</v>
      </c>
      <c r="Q1004" s="124">
        <f>F1004*J1004</f>
        <v>0</v>
      </c>
      <c r="R1004" s="125">
        <f>(Q1004*9)/N1004</f>
        <v>0</v>
      </c>
      <c r="S1004" s="124">
        <f>F1004*K1004</f>
        <v>0</v>
      </c>
      <c r="T1004" s="122">
        <f>L1004*F1004</f>
        <v>0</v>
      </c>
      <c r="U1004" s="122">
        <f>M1004*F1004</f>
        <v>8</v>
      </c>
      <c r="V1004" s="126">
        <f>(U1004*4)/N1004</f>
        <v>0.58181818181818179</v>
      </c>
      <c r="W1004" s="127">
        <f>U1004/E1004</f>
        <v>0.10810810810810811</v>
      </c>
      <c r="X1004" s="95">
        <f>IF($D$3="Calories",N1004,"")</f>
        <v>55</v>
      </c>
      <c r="Y1004" s="95">
        <f>IF($F$3="Grams",O1004,IF($F$3="% Calories",P1004,""))</f>
        <v>1</v>
      </c>
      <c r="Z1004" s="95" t="str">
        <f>IF($G$3="Grams",K1004,"")</f>
        <v/>
      </c>
      <c r="AA1004" s="95">
        <f>IF($H$3="Grams",Q1004,IF($H$3="% Calories",R1004,""))</f>
        <v>0</v>
      </c>
      <c r="AB1004" s="95" t="str">
        <f>IF($I$3="Milligrams",T1004,"")</f>
        <v/>
      </c>
      <c r="AC1004" s="95">
        <f>IF($E$3="Grams",U1004, IF($E$3="% Calories", V1004, IF($E$3="% Weight",W1004, "")))</f>
        <v>8</v>
      </c>
      <c r="AD1004" s="128">
        <v>2</v>
      </c>
      <c r="AE1004" s="71"/>
      <c r="AF1004" s="66"/>
    </row>
    <row r="1005" spans="1:32">
      <c r="A1005" s="129" t="str">
        <f>IF(AND((AB1005&lt;='Vending Compliance'!$I$4),(AA1005&lt;='Vending Compliance'!$H$4),(Z1005&lt;='Vending Compliance'!$G$4),(Y1005&lt;='Vending Compliance'!$F$4),(X1005&lt;='Vending Compliance'!$D$4)),"Compliant","Non-Compliant")</f>
        <v>Compliant</v>
      </c>
      <c r="B1005" s="130" t="s">
        <v>545</v>
      </c>
      <c r="C1005" s="130" t="s">
        <v>547</v>
      </c>
      <c r="D1005" s="131">
        <v>2.6</v>
      </c>
      <c r="E1005" s="132">
        <v>74</v>
      </c>
      <c r="F1005" s="133">
        <v>1</v>
      </c>
      <c r="G1005" s="132">
        <v>34</v>
      </c>
      <c r="H1005" s="132">
        <v>1</v>
      </c>
      <c r="I1005" s="132">
        <v>2</v>
      </c>
      <c r="J1005" s="132">
        <v>0</v>
      </c>
      <c r="K1005" s="132">
        <v>0</v>
      </c>
      <c r="L1005" s="132">
        <v>7</v>
      </c>
      <c r="M1005" s="132">
        <v>8</v>
      </c>
      <c r="N1005" s="134">
        <f>F1005*G1005</f>
        <v>34</v>
      </c>
      <c r="O1005" s="134">
        <f>F1005*H1005</f>
        <v>1</v>
      </c>
      <c r="P1005" s="135">
        <f>(I1005*F1005)/N1005</f>
        <v>5.8823529411764705E-2</v>
      </c>
      <c r="Q1005" s="136">
        <f>F1005*J1005</f>
        <v>0</v>
      </c>
      <c r="R1005" s="137">
        <f>(Q1005*9)/N1005</f>
        <v>0</v>
      </c>
      <c r="S1005" s="136">
        <f>F1005*K1005</f>
        <v>0</v>
      </c>
      <c r="T1005" s="134">
        <f>L1005*F1005</f>
        <v>7</v>
      </c>
      <c r="U1005" s="134">
        <f>M1005*F1005</f>
        <v>8</v>
      </c>
      <c r="V1005" s="138">
        <f>(U1005*4)/N1005</f>
        <v>0.94117647058823528</v>
      </c>
      <c r="W1005" s="139">
        <f>U1005/E1005</f>
        <v>0.10810810810810811</v>
      </c>
      <c r="X1005" s="95">
        <f>IF($D$3="Calories",N1005,"")</f>
        <v>34</v>
      </c>
      <c r="Y1005" s="95">
        <f>IF($F$3="Grams",O1005,IF($F$3="% Calories",P1005,""))</f>
        <v>1</v>
      </c>
      <c r="Z1005" s="95" t="str">
        <f>IF($G$3="Grams",K1005,"")</f>
        <v/>
      </c>
      <c r="AA1005" s="95">
        <f>IF($H$3="Grams",Q1005,IF($H$3="% Calories",R1005,""))</f>
        <v>0</v>
      </c>
      <c r="AB1005" s="95" t="str">
        <f>IF($I$3="Milligrams",T1005,"")</f>
        <v/>
      </c>
      <c r="AC1005" s="95">
        <f>IF($E$3="Grams",U1005, IF($E$3="% Calories", V1005, IF($E$3="% Weight",W1005, "")))</f>
        <v>8</v>
      </c>
      <c r="AD1005" s="128">
        <v>2</v>
      </c>
      <c r="AE1005" s="71"/>
      <c r="AF1005" s="66"/>
    </row>
    <row r="1006" spans="1:32">
      <c r="A1006" s="117" t="str">
        <f>IF(AND((AB1006&lt;='Vending Compliance'!$I$4),(AA1006&lt;='Vending Compliance'!$H$4),(Z1006&lt;='Vending Compliance'!$G$4),(Y1006&lt;='Vending Compliance'!$F$4),(X1006&lt;='Vending Compliance'!$D$4)),"Compliant","Non-Compliant")</f>
        <v>Compliant</v>
      </c>
      <c r="B1006" s="118" t="s">
        <v>206</v>
      </c>
      <c r="C1006" s="118" t="s">
        <v>548</v>
      </c>
      <c r="D1006" s="119">
        <v>1</v>
      </c>
      <c r="E1006" s="120">
        <v>28</v>
      </c>
      <c r="F1006" s="121">
        <v>1</v>
      </c>
      <c r="G1006" s="120">
        <v>80</v>
      </c>
      <c r="H1006" s="120">
        <v>0</v>
      </c>
      <c r="I1006" s="120">
        <v>0</v>
      </c>
      <c r="J1006" s="120">
        <v>0</v>
      </c>
      <c r="K1006" s="120">
        <v>0</v>
      </c>
      <c r="L1006" s="120">
        <v>0</v>
      </c>
      <c r="M1006" s="120">
        <v>17</v>
      </c>
      <c r="N1006" s="122">
        <f>F1006*G1006</f>
        <v>80</v>
      </c>
      <c r="O1006" s="122">
        <f>F1006*H1006</f>
        <v>0</v>
      </c>
      <c r="P1006" s="123">
        <f>(I1006*F1006)/N1006</f>
        <v>0</v>
      </c>
      <c r="Q1006" s="124">
        <f>F1006*J1006</f>
        <v>0</v>
      </c>
      <c r="R1006" s="125">
        <f>(Q1006*9)/N1006</f>
        <v>0</v>
      </c>
      <c r="S1006" s="124">
        <f>F1006*K1006</f>
        <v>0</v>
      </c>
      <c r="T1006" s="122">
        <f>L1006*F1006</f>
        <v>0</v>
      </c>
      <c r="U1006" s="122">
        <f>M1006*F1006</f>
        <v>17</v>
      </c>
      <c r="V1006" s="126">
        <f>(U1006*4)/N1006</f>
        <v>0.85</v>
      </c>
      <c r="W1006" s="127">
        <f>U1006/E1006</f>
        <v>0.6071428571428571</v>
      </c>
      <c r="X1006" s="95">
        <f>IF($D$3="Calories",N1006,"")</f>
        <v>80</v>
      </c>
      <c r="Y1006" s="95">
        <f>IF($F$3="Grams",O1006,IF($F$3="% Calories",P1006,""))</f>
        <v>0</v>
      </c>
      <c r="Z1006" s="95" t="str">
        <f>IF($G$3="Grams",K1006,"")</f>
        <v/>
      </c>
      <c r="AA1006" s="95">
        <f>IF($H$3="Grams",Q1006,IF($H$3="% Calories",R1006,""))</f>
        <v>0</v>
      </c>
      <c r="AB1006" s="95" t="str">
        <f>IF($I$3="Milligrams",T1006,"")</f>
        <v/>
      </c>
      <c r="AC1006" s="95">
        <f>IF($E$3="Grams",U1006, IF($E$3="% Calories", V1006, IF($E$3="% Weight",W1006, "")))</f>
        <v>17</v>
      </c>
      <c r="AD1006" s="101">
        <v>2</v>
      </c>
      <c r="AE1006" s="71"/>
      <c r="AF1006" s="66"/>
    </row>
    <row r="1007" spans="1:32">
      <c r="A1007" s="129" t="str">
        <f>IF(AND((AB1007&lt;='Vending Compliance'!$I$4),(AA1007&lt;='Vending Compliance'!$H$4),(Z1007&lt;='Vending Compliance'!$G$4),(Y1007&lt;='Vending Compliance'!$F$4),(X1007&lt;='Vending Compliance'!$D$4)),"Compliant","Non-Compliant")</f>
        <v>Compliant</v>
      </c>
      <c r="B1007" s="130" t="s">
        <v>213</v>
      </c>
      <c r="C1007" s="130" t="s">
        <v>549</v>
      </c>
      <c r="D1007" s="131">
        <v>0.74</v>
      </c>
      <c r="E1007" s="132">
        <v>21</v>
      </c>
      <c r="F1007" s="133">
        <v>1</v>
      </c>
      <c r="G1007" s="132">
        <v>70</v>
      </c>
      <c r="H1007" s="132">
        <v>0</v>
      </c>
      <c r="I1007" s="132">
        <v>0</v>
      </c>
      <c r="J1007" s="132">
        <v>0</v>
      </c>
      <c r="K1007" s="132">
        <v>0</v>
      </c>
      <c r="L1007" s="132">
        <v>10</v>
      </c>
      <c r="M1007" s="132">
        <v>14</v>
      </c>
      <c r="N1007" s="134">
        <f>F1007*G1007</f>
        <v>70</v>
      </c>
      <c r="O1007" s="134">
        <f>F1007*H1007</f>
        <v>0</v>
      </c>
      <c r="P1007" s="135">
        <f>(I1007*F1007)/N1007</f>
        <v>0</v>
      </c>
      <c r="Q1007" s="136">
        <f>F1007*J1007</f>
        <v>0</v>
      </c>
      <c r="R1007" s="137">
        <f>(Q1007*9)/N1007</f>
        <v>0</v>
      </c>
      <c r="S1007" s="136">
        <f>F1007*K1007</f>
        <v>0</v>
      </c>
      <c r="T1007" s="134">
        <f>L1007*F1007</f>
        <v>10</v>
      </c>
      <c r="U1007" s="134">
        <f>M1007*F1007</f>
        <v>14</v>
      </c>
      <c r="V1007" s="138">
        <f>(U1007*4)/N1007</f>
        <v>0.8</v>
      </c>
      <c r="W1007" s="139">
        <f>U1007/E1007</f>
        <v>0.66666666666666663</v>
      </c>
      <c r="X1007" s="95">
        <f>IF($D$3="Calories",N1007,"")</f>
        <v>70</v>
      </c>
      <c r="Y1007" s="95">
        <f>IF($F$3="Grams",O1007,IF($F$3="% Calories",P1007,""))</f>
        <v>0</v>
      </c>
      <c r="Z1007" s="95" t="str">
        <f>IF($G$3="Grams",K1007,"")</f>
        <v/>
      </c>
      <c r="AA1007" s="95">
        <f>IF($H$3="Grams",Q1007,IF($H$3="% Calories",R1007,""))</f>
        <v>0</v>
      </c>
      <c r="AB1007" s="95" t="str">
        <f>IF($I$3="Milligrams",T1007,"")</f>
        <v/>
      </c>
      <c r="AC1007" s="95">
        <f>IF($E$3="Grams",U1007, IF($E$3="% Calories", V1007, IF($E$3="% Weight",W1007, "")))</f>
        <v>14</v>
      </c>
      <c r="AD1007" s="128">
        <v>2</v>
      </c>
      <c r="AE1007" s="71"/>
      <c r="AF1007" s="66"/>
    </row>
    <row r="1008" spans="1:32">
      <c r="A1008" s="117" t="str">
        <f>IF(AND((AB1008&lt;='Vending Compliance'!$I$4),(AA1008&lt;='Vending Compliance'!$H$4),(Z1008&lt;='Vending Compliance'!$G$4),(Y1008&lt;='Vending Compliance'!$F$4),(X1008&lt;='Vending Compliance'!$D$4)),"Compliant","Non-Compliant")</f>
        <v>Compliant</v>
      </c>
      <c r="B1008" s="118" t="s">
        <v>213</v>
      </c>
      <c r="C1008" s="118" t="s">
        <v>550</v>
      </c>
      <c r="D1008" s="119">
        <v>0.91</v>
      </c>
      <c r="E1008" s="120">
        <v>26</v>
      </c>
      <c r="F1008" s="121">
        <v>1</v>
      </c>
      <c r="G1008" s="120">
        <v>90</v>
      </c>
      <c r="H1008" s="120">
        <v>0</v>
      </c>
      <c r="I1008" s="120">
        <v>0</v>
      </c>
      <c r="J1008" s="120">
        <v>0</v>
      </c>
      <c r="K1008" s="120">
        <v>0</v>
      </c>
      <c r="L1008" s="120">
        <v>5</v>
      </c>
      <c r="M1008" s="120">
        <v>16</v>
      </c>
      <c r="N1008" s="122">
        <f>F1008*G1008</f>
        <v>90</v>
      </c>
      <c r="O1008" s="122">
        <f>F1008*H1008</f>
        <v>0</v>
      </c>
      <c r="P1008" s="123">
        <f>(I1008*F1008)/N1008</f>
        <v>0</v>
      </c>
      <c r="Q1008" s="124">
        <f>F1008*J1008</f>
        <v>0</v>
      </c>
      <c r="R1008" s="125">
        <f>(Q1008*9)/N1008</f>
        <v>0</v>
      </c>
      <c r="S1008" s="124">
        <f>F1008*K1008</f>
        <v>0</v>
      </c>
      <c r="T1008" s="122">
        <f>L1008*F1008</f>
        <v>5</v>
      </c>
      <c r="U1008" s="122">
        <f>M1008*F1008</f>
        <v>16</v>
      </c>
      <c r="V1008" s="126">
        <f>(U1008*4)/N1008</f>
        <v>0.71111111111111114</v>
      </c>
      <c r="W1008" s="127">
        <f>U1008/E1008</f>
        <v>0.61538461538461542</v>
      </c>
      <c r="X1008" s="95">
        <f>IF($D$3="Calories",N1008,"")</f>
        <v>90</v>
      </c>
      <c r="Y1008" s="95">
        <f>IF($F$3="Grams",O1008,IF($F$3="% Calories",P1008,""))</f>
        <v>0</v>
      </c>
      <c r="Z1008" s="95" t="str">
        <f>IF($G$3="Grams",K1008,"")</f>
        <v/>
      </c>
      <c r="AA1008" s="95">
        <f>IF($H$3="Grams",Q1008,IF($H$3="% Calories",R1008,""))</f>
        <v>0</v>
      </c>
      <c r="AB1008" s="95" t="str">
        <f>IF($I$3="Milligrams",T1008,"")</f>
        <v/>
      </c>
      <c r="AC1008" s="95">
        <f>IF($E$3="Grams",U1008, IF($E$3="% Calories", V1008, IF($E$3="% Weight",W1008, "")))</f>
        <v>16</v>
      </c>
      <c r="AD1008" s="128">
        <v>2</v>
      </c>
      <c r="AE1008" s="71"/>
      <c r="AF1008" s="66"/>
    </row>
    <row r="1009" spans="1:32">
      <c r="A1009" s="129" t="str">
        <f>IF(AND((AB1009&lt;='Vending Compliance'!$I$4),(AA1009&lt;='Vending Compliance'!$H$4),(Z1009&lt;='Vending Compliance'!$G$4),(Y1009&lt;='Vending Compliance'!$F$4),(X1009&lt;='Vending Compliance'!$D$4)),"Compliant","Non-Compliant")</f>
        <v>Compliant</v>
      </c>
      <c r="B1009" s="130" t="s">
        <v>346</v>
      </c>
      <c r="C1009" s="130" t="s">
        <v>551</v>
      </c>
      <c r="D1009" s="131">
        <v>1.75</v>
      </c>
      <c r="E1009" s="132">
        <v>50</v>
      </c>
      <c r="F1009" s="133">
        <v>1</v>
      </c>
      <c r="G1009" s="132">
        <v>175</v>
      </c>
      <c r="H1009" s="132">
        <v>2</v>
      </c>
      <c r="I1009" s="132">
        <v>20</v>
      </c>
      <c r="J1009" s="132">
        <v>0</v>
      </c>
      <c r="K1009" s="132">
        <v>0</v>
      </c>
      <c r="L1009" s="132">
        <v>53</v>
      </c>
      <c r="M1009" s="132">
        <v>26</v>
      </c>
      <c r="N1009" s="134">
        <f>F1009*G1009</f>
        <v>175</v>
      </c>
      <c r="O1009" s="134">
        <f>F1009*H1009</f>
        <v>2</v>
      </c>
      <c r="P1009" s="135">
        <f>(I1009*F1009)/N1009</f>
        <v>0.11428571428571428</v>
      </c>
      <c r="Q1009" s="136">
        <f>F1009*J1009</f>
        <v>0</v>
      </c>
      <c r="R1009" s="137">
        <f>(Q1009*9)/N1009</f>
        <v>0</v>
      </c>
      <c r="S1009" s="136">
        <f>F1009*K1009</f>
        <v>0</v>
      </c>
      <c r="T1009" s="134">
        <f>L1009*F1009</f>
        <v>53</v>
      </c>
      <c r="U1009" s="134">
        <f>M1009*F1009</f>
        <v>26</v>
      </c>
      <c r="V1009" s="138">
        <f>(U1009*4)/N1009</f>
        <v>0.59428571428571431</v>
      </c>
      <c r="W1009" s="139">
        <f>U1009/E1009</f>
        <v>0.52</v>
      </c>
      <c r="X1009" s="95">
        <f>IF($D$3="Calories",N1009,"")</f>
        <v>175</v>
      </c>
      <c r="Y1009" s="95">
        <f>IF($F$3="Grams",O1009,IF($F$3="% Calories",P1009,""))</f>
        <v>2</v>
      </c>
      <c r="Z1009" s="95" t="str">
        <f>IF($G$3="Grams",K1009,"")</f>
        <v/>
      </c>
      <c r="AA1009" s="95">
        <f>IF($H$3="Grams",Q1009,IF($H$3="% Calories",R1009,""))</f>
        <v>0</v>
      </c>
      <c r="AB1009" s="95" t="str">
        <f>IF($I$3="Milligrams",T1009,"")</f>
        <v/>
      </c>
      <c r="AC1009" s="95">
        <f>IF($E$3="Grams",U1009, IF($E$3="% Calories", V1009, IF($E$3="% Weight",W1009, "")))</f>
        <v>26</v>
      </c>
      <c r="AD1009" s="101">
        <v>2</v>
      </c>
      <c r="AE1009" s="71"/>
      <c r="AF1009" s="66"/>
    </row>
    <row r="1010" spans="1:32">
      <c r="A1010" s="117" t="str">
        <f>IF(AND((AB1010&lt;='Vending Compliance'!$I$4),(AA1010&lt;='Vending Compliance'!$H$4),(Z1010&lt;='Vending Compliance'!$G$4),(Y1010&lt;='Vending Compliance'!$F$4),(X1010&lt;='Vending Compliance'!$D$4)),"Compliant","Non-Compliant")</f>
        <v>Compliant</v>
      </c>
      <c r="B1010" s="118" t="s">
        <v>346</v>
      </c>
      <c r="C1010" s="118" t="s">
        <v>548</v>
      </c>
      <c r="D1010" s="119">
        <v>1</v>
      </c>
      <c r="E1010" s="120">
        <v>28</v>
      </c>
      <c r="F1010" s="121">
        <v>1</v>
      </c>
      <c r="G1010" s="120">
        <v>90</v>
      </c>
      <c r="H1010" s="120">
        <v>0</v>
      </c>
      <c r="I1010" s="120">
        <v>0</v>
      </c>
      <c r="J1010" s="120">
        <v>0</v>
      </c>
      <c r="K1010" s="120">
        <v>0</v>
      </c>
      <c r="L1010" s="120">
        <v>7</v>
      </c>
      <c r="M1010" s="120">
        <v>20</v>
      </c>
      <c r="N1010" s="122">
        <f>F1010*G1010</f>
        <v>90</v>
      </c>
      <c r="O1010" s="122">
        <f>F1010*H1010</f>
        <v>0</v>
      </c>
      <c r="P1010" s="123">
        <f>(I1010*F1010)/N1010</f>
        <v>0</v>
      </c>
      <c r="Q1010" s="124">
        <f>F1010*J1010</f>
        <v>0</v>
      </c>
      <c r="R1010" s="125">
        <f>(Q1010*9)/N1010</f>
        <v>0</v>
      </c>
      <c r="S1010" s="124">
        <f>F1010*K1010</f>
        <v>0</v>
      </c>
      <c r="T1010" s="122">
        <f>L1010*F1010</f>
        <v>7</v>
      </c>
      <c r="U1010" s="122">
        <f>M1010*F1010</f>
        <v>20</v>
      </c>
      <c r="V1010" s="126">
        <f>(U1010*4)/N1010</f>
        <v>0.88888888888888884</v>
      </c>
      <c r="W1010" s="127">
        <f>U1010/E1010</f>
        <v>0.7142857142857143</v>
      </c>
      <c r="X1010" s="95">
        <f>IF($D$3="Calories",N1010,"")</f>
        <v>90</v>
      </c>
      <c r="Y1010" s="95">
        <f>IF($F$3="Grams",O1010,IF($F$3="% Calories",P1010,""))</f>
        <v>0</v>
      </c>
      <c r="Z1010" s="95" t="str">
        <f>IF($G$3="Grams",K1010,"")</f>
        <v/>
      </c>
      <c r="AA1010" s="95">
        <f>IF($H$3="Grams",Q1010,IF($H$3="% Calories",R1010,""))</f>
        <v>0</v>
      </c>
      <c r="AB1010" s="95" t="str">
        <f>IF($I$3="Milligrams",T1010,"")</f>
        <v/>
      </c>
      <c r="AC1010" s="95">
        <f>IF($E$3="Grams",U1010, IF($E$3="% Calories", V1010, IF($E$3="% Weight",W1010, "")))</f>
        <v>20</v>
      </c>
      <c r="AD1010" s="128">
        <v>2</v>
      </c>
      <c r="AE1010" s="71"/>
      <c r="AF1010" s="66"/>
    </row>
    <row r="1011" spans="1:32">
      <c r="A1011" s="129" t="str">
        <f>IF(AND((AB1011&lt;='Vending Compliance'!$I$4),(AA1011&lt;='Vending Compliance'!$H$4),(Z1011&lt;='Vending Compliance'!$G$4),(Y1011&lt;='Vending Compliance'!$F$4),(X1011&lt;='Vending Compliance'!$D$4)),"Compliant","Non-Compliant")</f>
        <v>Compliant</v>
      </c>
      <c r="B1011" s="130" t="s">
        <v>353</v>
      </c>
      <c r="C1011" s="130" t="s">
        <v>552</v>
      </c>
      <c r="D1011" s="131">
        <v>0.35</v>
      </c>
      <c r="E1011" s="132">
        <v>10</v>
      </c>
      <c r="F1011" s="133">
        <v>1</v>
      </c>
      <c r="G1011" s="132">
        <v>38</v>
      </c>
      <c r="H1011" s="132">
        <v>0</v>
      </c>
      <c r="I1011" s="132">
        <v>0</v>
      </c>
      <c r="J1011" s="132">
        <v>0</v>
      </c>
      <c r="K1011" s="132">
        <v>0</v>
      </c>
      <c r="L1011" s="132">
        <v>0</v>
      </c>
      <c r="M1011" s="132">
        <v>7</v>
      </c>
      <c r="N1011" s="134">
        <f>F1011*G1011</f>
        <v>38</v>
      </c>
      <c r="O1011" s="134">
        <f>F1011*H1011</f>
        <v>0</v>
      </c>
      <c r="P1011" s="135">
        <f>(I1011*F1011)/N1011</f>
        <v>0</v>
      </c>
      <c r="Q1011" s="136">
        <f>F1011*J1011</f>
        <v>0</v>
      </c>
      <c r="R1011" s="137">
        <f>(Q1011*9)/N1011</f>
        <v>0</v>
      </c>
      <c r="S1011" s="136">
        <f>F1011*K1011</f>
        <v>0</v>
      </c>
      <c r="T1011" s="134">
        <f>L1011*F1011</f>
        <v>0</v>
      </c>
      <c r="U1011" s="134">
        <f>M1011*F1011</f>
        <v>7</v>
      </c>
      <c r="V1011" s="138">
        <f>(U1011*4)/N1011</f>
        <v>0.73684210526315785</v>
      </c>
      <c r="W1011" s="139">
        <f>U1011/E1011</f>
        <v>0.7</v>
      </c>
      <c r="X1011" s="95">
        <f>IF($D$3="Calories",N1011,"")</f>
        <v>38</v>
      </c>
      <c r="Y1011" s="95">
        <f>IF($F$3="Grams",O1011,IF($F$3="% Calories",P1011,""))</f>
        <v>0</v>
      </c>
      <c r="Z1011" s="95" t="str">
        <f>IF($G$3="Grams",K1011,"")</f>
        <v/>
      </c>
      <c r="AA1011" s="95">
        <f>IF($H$3="Grams",Q1011,IF($H$3="% Calories",R1011,""))</f>
        <v>0</v>
      </c>
      <c r="AB1011" s="95" t="str">
        <f>IF($I$3="Milligrams",T1011,"")</f>
        <v/>
      </c>
      <c r="AC1011" s="95">
        <f>IF($E$3="Grams",U1011, IF($E$3="% Calories", V1011, IF($E$3="% Weight",W1011, "")))</f>
        <v>7</v>
      </c>
      <c r="AD1011" s="128">
        <v>2</v>
      </c>
      <c r="AE1011" s="71"/>
      <c r="AF1011" s="66"/>
    </row>
    <row r="1012" spans="1:32">
      <c r="A1012" s="117" t="str">
        <f>IF(AND((AB1012&lt;='Vending Compliance'!$I$4),(AA1012&lt;='Vending Compliance'!$H$4),(Z1012&lt;='Vending Compliance'!$G$4),(Y1012&lt;='Vending Compliance'!$F$4),(X1012&lt;='Vending Compliance'!$D$4)),"Compliant","Non-Compliant")</f>
        <v>Compliant</v>
      </c>
      <c r="B1012" s="118" t="s">
        <v>353</v>
      </c>
      <c r="C1012" s="118" t="s">
        <v>553</v>
      </c>
      <c r="D1012" s="119">
        <v>0.35</v>
      </c>
      <c r="E1012" s="120">
        <v>10</v>
      </c>
      <c r="F1012" s="121">
        <v>1</v>
      </c>
      <c r="G1012" s="120">
        <v>38</v>
      </c>
      <c r="H1012" s="120">
        <v>0</v>
      </c>
      <c r="I1012" s="120">
        <v>0</v>
      </c>
      <c r="J1012" s="120">
        <v>0</v>
      </c>
      <c r="K1012" s="120">
        <v>0</v>
      </c>
      <c r="L1012" s="120">
        <v>1</v>
      </c>
      <c r="M1012" s="120">
        <v>7</v>
      </c>
      <c r="N1012" s="122">
        <f>F1012*G1012</f>
        <v>38</v>
      </c>
      <c r="O1012" s="122">
        <f>F1012*H1012</f>
        <v>0</v>
      </c>
      <c r="P1012" s="123">
        <f>(I1012*F1012)/N1012</f>
        <v>0</v>
      </c>
      <c r="Q1012" s="124">
        <f>F1012*J1012</f>
        <v>0</v>
      </c>
      <c r="R1012" s="125">
        <f>(Q1012*9)/N1012</f>
        <v>0</v>
      </c>
      <c r="S1012" s="124">
        <f>F1012*K1012</f>
        <v>0</v>
      </c>
      <c r="T1012" s="122">
        <f>L1012*F1012</f>
        <v>1</v>
      </c>
      <c r="U1012" s="122">
        <f>M1012*F1012</f>
        <v>7</v>
      </c>
      <c r="V1012" s="126">
        <f>(U1012*4)/N1012</f>
        <v>0.73684210526315785</v>
      </c>
      <c r="W1012" s="127">
        <f>U1012/E1012</f>
        <v>0.7</v>
      </c>
      <c r="X1012" s="95">
        <f>IF($D$3="Calories",N1012,"")</f>
        <v>38</v>
      </c>
      <c r="Y1012" s="95">
        <f>IF($F$3="Grams",O1012,IF($F$3="% Calories",P1012,""))</f>
        <v>0</v>
      </c>
      <c r="Z1012" s="95" t="str">
        <f>IF($G$3="Grams",K1012,"")</f>
        <v/>
      </c>
      <c r="AA1012" s="95">
        <f>IF($H$3="Grams",Q1012,IF($H$3="% Calories",R1012,""))</f>
        <v>0</v>
      </c>
      <c r="AB1012" s="95" t="str">
        <f>IF($I$3="Milligrams",T1012,"")</f>
        <v/>
      </c>
      <c r="AC1012" s="95">
        <f>IF($E$3="Grams",U1012, IF($E$3="% Calories", V1012, IF($E$3="% Weight",W1012, "")))</f>
        <v>7</v>
      </c>
      <c r="AD1012" s="128">
        <v>2</v>
      </c>
      <c r="AE1012" s="71"/>
      <c r="AF1012" s="66"/>
    </row>
    <row r="1013" spans="1:32">
      <c r="A1013" s="129" t="str">
        <f>IF(AND((AB1013&lt;='Vending Compliance'!$I$4),(AA1013&lt;='Vending Compliance'!$H$4),(Z1013&lt;='Vending Compliance'!$G$4),(Y1013&lt;='Vending Compliance'!$F$4),(X1013&lt;='Vending Compliance'!$D$4)),"Compliant","Non-Compliant")</f>
        <v>Compliant</v>
      </c>
      <c r="B1013" s="130" t="s">
        <v>353</v>
      </c>
      <c r="C1013" s="130" t="s">
        <v>554</v>
      </c>
      <c r="D1013" s="131">
        <v>0.35</v>
      </c>
      <c r="E1013" s="132">
        <v>10</v>
      </c>
      <c r="F1013" s="133">
        <v>1</v>
      </c>
      <c r="G1013" s="132">
        <v>38</v>
      </c>
      <c r="H1013" s="132">
        <v>0</v>
      </c>
      <c r="I1013" s="132">
        <v>0</v>
      </c>
      <c r="J1013" s="132">
        <v>0</v>
      </c>
      <c r="K1013" s="132">
        <v>0</v>
      </c>
      <c r="L1013" s="132">
        <v>0</v>
      </c>
      <c r="M1013" s="132">
        <v>4</v>
      </c>
      <c r="N1013" s="134">
        <f>F1013*G1013</f>
        <v>38</v>
      </c>
      <c r="O1013" s="134">
        <f>F1013*H1013</f>
        <v>0</v>
      </c>
      <c r="P1013" s="135">
        <f>(I1013*F1013)/N1013</f>
        <v>0</v>
      </c>
      <c r="Q1013" s="136">
        <f>F1013*J1013</f>
        <v>0</v>
      </c>
      <c r="R1013" s="137">
        <f>(Q1013*9)/N1013</f>
        <v>0</v>
      </c>
      <c r="S1013" s="136">
        <f>F1013*K1013</f>
        <v>0</v>
      </c>
      <c r="T1013" s="134">
        <f>L1013*F1013</f>
        <v>0</v>
      </c>
      <c r="U1013" s="134">
        <f>M1013*F1013</f>
        <v>4</v>
      </c>
      <c r="V1013" s="138">
        <f>(U1013*4)/N1013</f>
        <v>0.42105263157894735</v>
      </c>
      <c r="W1013" s="139">
        <f>U1013/E1013</f>
        <v>0.4</v>
      </c>
      <c r="X1013" s="95">
        <f>IF($D$3="Calories",N1013,"")</f>
        <v>38</v>
      </c>
      <c r="Y1013" s="95">
        <f>IF($F$3="Grams",O1013,IF($F$3="% Calories",P1013,""))</f>
        <v>0</v>
      </c>
      <c r="Z1013" s="95" t="str">
        <f>IF($G$3="Grams",K1013,"")</f>
        <v/>
      </c>
      <c r="AA1013" s="95">
        <f>IF($H$3="Grams",Q1013,IF($H$3="% Calories",R1013,""))</f>
        <v>0</v>
      </c>
      <c r="AB1013" s="95" t="str">
        <f>IF($I$3="Milligrams",T1013,"")</f>
        <v/>
      </c>
      <c r="AC1013" s="95">
        <f>IF($E$3="Grams",U1013, IF($E$3="% Calories", V1013, IF($E$3="% Weight",W1013, "")))</f>
        <v>4</v>
      </c>
      <c r="AD1013" s="128">
        <v>2</v>
      </c>
      <c r="AE1013" s="71"/>
      <c r="AF1013" s="66"/>
    </row>
    <row r="1014" spans="1:32">
      <c r="A1014" s="117" t="str">
        <f>IF(AND((AB1014&lt;='Vending Compliance'!$I$4),(AA1014&lt;='Vending Compliance'!$H$4),(Z1014&lt;='Vending Compliance'!$G$4),(Y1014&lt;='Vending Compliance'!$F$4),(X1014&lt;='Vending Compliance'!$D$4)),"Compliant","Non-Compliant")</f>
        <v>Compliant</v>
      </c>
      <c r="B1014" s="118" t="s">
        <v>555</v>
      </c>
      <c r="C1014" s="118" t="s">
        <v>556</v>
      </c>
      <c r="D1014" s="119">
        <v>1.23</v>
      </c>
      <c r="E1014" s="120">
        <v>35</v>
      </c>
      <c r="F1014" s="121">
        <v>1</v>
      </c>
      <c r="G1014" s="120">
        <v>110</v>
      </c>
      <c r="H1014" s="120">
        <v>0</v>
      </c>
      <c r="I1014" s="120">
        <v>0</v>
      </c>
      <c r="J1014" s="120">
        <v>0</v>
      </c>
      <c r="K1014" s="120">
        <v>0</v>
      </c>
      <c r="L1014" s="120">
        <v>0</v>
      </c>
      <c r="M1014" s="120">
        <v>20</v>
      </c>
      <c r="N1014" s="122">
        <f>F1014*G1014</f>
        <v>110</v>
      </c>
      <c r="O1014" s="122">
        <f>F1014*H1014</f>
        <v>0</v>
      </c>
      <c r="P1014" s="123">
        <f>(I1014*F1014)/N1014</f>
        <v>0</v>
      </c>
      <c r="Q1014" s="124">
        <f>F1014*J1014</f>
        <v>0</v>
      </c>
      <c r="R1014" s="125">
        <f>(Q1014*9)/N1014</f>
        <v>0</v>
      </c>
      <c r="S1014" s="124">
        <f>F1014*K1014</f>
        <v>0</v>
      </c>
      <c r="T1014" s="122">
        <f>L1014*F1014</f>
        <v>0</v>
      </c>
      <c r="U1014" s="122">
        <f>M1014*F1014</f>
        <v>20</v>
      </c>
      <c r="V1014" s="126">
        <f>(U1014*4)/N1014</f>
        <v>0.72727272727272729</v>
      </c>
      <c r="W1014" s="127">
        <f>U1014/E1014</f>
        <v>0.5714285714285714</v>
      </c>
      <c r="X1014" s="95">
        <f>IF($D$3="Calories",N1014,"")</f>
        <v>110</v>
      </c>
      <c r="Y1014" s="95">
        <f>IF($F$3="Grams",O1014,IF($F$3="% Calories",P1014,""))</f>
        <v>0</v>
      </c>
      <c r="Z1014" s="95" t="str">
        <f>IF($G$3="Grams",K1014,"")</f>
        <v/>
      </c>
      <c r="AA1014" s="95">
        <f>IF($H$3="Grams",Q1014,IF($H$3="% Calories",R1014,""))</f>
        <v>0</v>
      </c>
      <c r="AB1014" s="95" t="str">
        <f>IF($I$3="Milligrams",T1014,"")</f>
        <v/>
      </c>
      <c r="AC1014" s="95">
        <f>IF($E$3="Grams",U1014, IF($E$3="% Calories", V1014, IF($E$3="% Weight",W1014, "")))</f>
        <v>20</v>
      </c>
      <c r="AD1014" s="128">
        <v>2</v>
      </c>
      <c r="AE1014" s="66"/>
      <c r="AF1014" s="71"/>
    </row>
    <row r="1015" spans="1:32">
      <c r="A1015" s="129" t="str">
        <f>IF(AND((AB1015&lt;='Vending Compliance'!$I$4),(AA1015&lt;='Vending Compliance'!$H$4),(Z1015&lt;='Vending Compliance'!$G$4),(Y1015&lt;='Vending Compliance'!$F$4),(X1015&lt;='Vending Compliance'!$D$4)),"Compliant","Non-Compliant")</f>
        <v>Compliant</v>
      </c>
      <c r="B1015" s="130" t="s">
        <v>555</v>
      </c>
      <c r="C1015" s="130" t="s">
        <v>557</v>
      </c>
      <c r="D1015" s="131">
        <v>1.4</v>
      </c>
      <c r="E1015" s="132">
        <v>40</v>
      </c>
      <c r="F1015" s="133">
        <v>1</v>
      </c>
      <c r="G1015" s="132">
        <v>120</v>
      </c>
      <c r="H1015" s="132">
        <v>0</v>
      </c>
      <c r="I1015" s="132">
        <v>0</v>
      </c>
      <c r="J1015" s="132">
        <v>0</v>
      </c>
      <c r="K1015" s="132">
        <v>0</v>
      </c>
      <c r="L1015" s="132">
        <v>0</v>
      </c>
      <c r="M1015" s="132">
        <v>20</v>
      </c>
      <c r="N1015" s="134">
        <f>F1015*G1015</f>
        <v>120</v>
      </c>
      <c r="O1015" s="134">
        <f>F1015*H1015</f>
        <v>0</v>
      </c>
      <c r="P1015" s="135">
        <f>(I1015*F1015)/N1015</f>
        <v>0</v>
      </c>
      <c r="Q1015" s="136">
        <f>F1015*J1015</f>
        <v>0</v>
      </c>
      <c r="R1015" s="137">
        <f>(Q1015*9)/N1015</f>
        <v>0</v>
      </c>
      <c r="S1015" s="136">
        <f>F1015*K1015</f>
        <v>0</v>
      </c>
      <c r="T1015" s="134">
        <f>L1015*F1015</f>
        <v>0</v>
      </c>
      <c r="U1015" s="134">
        <f>M1015*F1015</f>
        <v>20</v>
      </c>
      <c r="V1015" s="138">
        <f>(U1015*4)/N1015</f>
        <v>0.66666666666666663</v>
      </c>
      <c r="W1015" s="139">
        <f>U1015/E1015</f>
        <v>0.5</v>
      </c>
      <c r="X1015" s="95">
        <f>IF($D$3="Calories",N1015,"")</f>
        <v>120</v>
      </c>
      <c r="Y1015" s="95">
        <f>IF($F$3="Grams",O1015,IF($F$3="% Calories",P1015,""))</f>
        <v>0</v>
      </c>
      <c r="Z1015" s="95" t="str">
        <f>IF($G$3="Grams",K1015,"")</f>
        <v/>
      </c>
      <c r="AA1015" s="95">
        <f>IF($H$3="Grams",Q1015,IF($H$3="% Calories",R1015,""))</f>
        <v>0</v>
      </c>
      <c r="AB1015" s="95" t="str">
        <f>IF($I$3="Milligrams",T1015,"")</f>
        <v/>
      </c>
      <c r="AC1015" s="95">
        <f>IF($E$3="Grams",U1015, IF($E$3="% Calories", V1015, IF($E$3="% Weight",W1015, "")))</f>
        <v>20</v>
      </c>
      <c r="AD1015" s="128">
        <v>2</v>
      </c>
      <c r="AE1015" s="66"/>
      <c r="AF1015" s="66"/>
    </row>
    <row r="1016" spans="1:32" ht="18.75">
      <c r="A1016" s="140" t="s">
        <v>558</v>
      </c>
      <c r="B1016" s="141"/>
      <c r="C1016" s="141"/>
      <c r="D1016" s="141"/>
      <c r="E1016" s="141"/>
      <c r="F1016" s="141"/>
      <c r="G1016" s="141"/>
      <c r="H1016" s="141"/>
      <c r="I1016" s="141"/>
      <c r="J1016" s="141"/>
      <c r="K1016" s="141"/>
      <c r="L1016" s="141"/>
      <c r="M1016" s="141"/>
      <c r="N1016" s="141"/>
      <c r="O1016" s="141"/>
      <c r="P1016" s="141"/>
      <c r="Q1016" s="141"/>
      <c r="R1016" s="141"/>
      <c r="S1016" s="141"/>
      <c r="T1016" s="141"/>
      <c r="U1016" s="141"/>
      <c r="V1016" s="141"/>
      <c r="W1016" s="142"/>
      <c r="X1016" s="143"/>
      <c r="Y1016" s="95">
        <f t="shared" ref="Y1016" si="6">IF($D$3="Calories",O1016,"")</f>
        <v>0</v>
      </c>
      <c r="Z1016" s="95">
        <f t="shared" ref="Z1016" si="7">IF($F$3="Grams",P1016,IF($F$3="% Calories",Q1016,""))</f>
        <v>0</v>
      </c>
      <c r="AA1016" s="95" t="str">
        <f t="shared" ref="AA1016" si="8">IF($G$3="Grams",L1016,"")</f>
        <v/>
      </c>
      <c r="AB1016" s="95">
        <f t="shared" ref="AB1016" si="9">IF($H$3="Grams",R1016,IF($H$3="% Calories",S1016,""))</f>
        <v>0</v>
      </c>
      <c r="AC1016" s="95" t="str">
        <f t="shared" ref="AC1016" si="10">IF($I$3="Milligrams",U1016,"")</f>
        <v/>
      </c>
      <c r="AD1016" s="95">
        <f t="shared" ref="AD1016" si="11">IF($E$3="Grams",V1016, IF($E$3="% Calories", W1016, IF($E$3="% Weight",X1016, "")))</f>
        <v>0</v>
      </c>
      <c r="AE1016" s="71"/>
      <c r="AF1016" s="66"/>
    </row>
    <row r="1017" spans="1:32" ht="12.75">
      <c r="A1017" s="110" t="s">
        <v>436</v>
      </c>
      <c r="B1017" s="177" t="s">
        <v>437</v>
      </c>
      <c r="C1017" s="178"/>
      <c r="D1017" s="178"/>
      <c r="E1017" s="178"/>
      <c r="F1017" s="178"/>
      <c r="G1017" s="178"/>
      <c r="H1017" s="178"/>
      <c r="I1017" s="178"/>
      <c r="J1017" s="178"/>
      <c r="K1017" s="178"/>
      <c r="L1017" s="178"/>
      <c r="M1017" s="179"/>
      <c r="N1017" s="174" t="s">
        <v>438</v>
      </c>
      <c r="O1017" s="175"/>
      <c r="P1017" s="175"/>
      <c r="Q1017" s="175"/>
      <c r="R1017" s="175"/>
      <c r="S1017" s="175"/>
      <c r="T1017" s="175"/>
      <c r="U1017" s="175"/>
      <c r="V1017" s="175"/>
      <c r="W1017" s="176"/>
      <c r="X1017" s="95" t="str">
        <f t="shared" ref="X1017" si="12">IF($D$3="Calories",N1017,"")</f>
        <v>These columns will auto-populate</v>
      </c>
      <c r="Y1017" s="95">
        <f t="shared" ref="Y1017" si="13">IF($F$3="Grams",O1017,IF($F$3="% Calories",P1017,""))</f>
        <v>0</v>
      </c>
      <c r="Z1017" s="95" t="str">
        <f t="shared" ref="Z1017" si="14">IF($G$3="Grams",K1017,"")</f>
        <v/>
      </c>
      <c r="AA1017" s="95">
        <f t="shared" ref="AA1017" si="15">IF($H$3="Grams",Q1017,IF($H$3="% Calories",R1017,""))</f>
        <v>0</v>
      </c>
      <c r="AB1017" s="95" t="str">
        <f t="shared" ref="AB1017" si="16">IF($I$3="Milligrams",T1017,"")</f>
        <v/>
      </c>
      <c r="AC1017" s="95">
        <f t="shared" ref="AC1017" si="17">IF($E$3="Grams",U1017, IF($E$3="% Calories", V1017, IF($E$3="% Weight",W1017, "")))</f>
        <v>0</v>
      </c>
      <c r="AD1017" s="109">
        <v>1</v>
      </c>
      <c r="AE1017" s="71"/>
      <c r="AF1017" s="66"/>
    </row>
    <row r="1018" spans="1:32" ht="25.5">
      <c r="A1018" s="111" t="s">
        <v>49</v>
      </c>
      <c r="B1018" s="112" t="s">
        <v>23</v>
      </c>
      <c r="C1018" s="112" t="s">
        <v>24</v>
      </c>
      <c r="D1018" s="112" t="s">
        <v>25</v>
      </c>
      <c r="E1018" s="112" t="s">
        <v>26</v>
      </c>
      <c r="F1018" s="112" t="s">
        <v>27</v>
      </c>
      <c r="G1018" s="112" t="s">
        <v>2</v>
      </c>
      <c r="H1018" s="112" t="s">
        <v>28</v>
      </c>
      <c r="I1018" s="112" t="s">
        <v>29</v>
      </c>
      <c r="J1018" s="112" t="s">
        <v>30</v>
      </c>
      <c r="K1018" s="112" t="s">
        <v>31</v>
      </c>
      <c r="L1018" s="112" t="s">
        <v>32</v>
      </c>
      <c r="M1018" s="112" t="s">
        <v>33</v>
      </c>
      <c r="N1018" s="112" t="s">
        <v>439</v>
      </c>
      <c r="O1018" s="112" t="s">
        <v>440</v>
      </c>
      <c r="P1018" s="112" t="s">
        <v>441</v>
      </c>
      <c r="Q1018" s="112" t="s">
        <v>442</v>
      </c>
      <c r="R1018" s="112" t="s">
        <v>443</v>
      </c>
      <c r="S1018" s="112" t="s">
        <v>444</v>
      </c>
      <c r="T1018" s="112" t="s">
        <v>445</v>
      </c>
      <c r="U1018" s="112" t="s">
        <v>446</v>
      </c>
      <c r="V1018" s="112" t="s">
        <v>447</v>
      </c>
      <c r="W1018" s="113" t="s">
        <v>448</v>
      </c>
      <c r="X1018" s="114" t="s">
        <v>44</v>
      </c>
      <c r="Y1018" s="114" t="s">
        <v>45</v>
      </c>
      <c r="Z1018" s="114" t="s">
        <v>5</v>
      </c>
      <c r="AA1018" s="114" t="s">
        <v>46</v>
      </c>
      <c r="AB1018" s="114" t="s">
        <v>7</v>
      </c>
      <c r="AC1018" s="114" t="s">
        <v>3</v>
      </c>
      <c r="AD1018" s="115" t="s">
        <v>47</v>
      </c>
      <c r="AE1018" s="71"/>
      <c r="AF1018" s="66"/>
    </row>
    <row r="1019" spans="1:32">
      <c r="A1019" s="21" t="str">
        <f>IF(AND((AB1019&lt;='Vending Compliance'!$I$4),(AA1019&lt;='Vending Compliance'!$H$4),(Z1019&lt;='Vending Compliance'!$G$4),(Y1019&lt;='Vending Compliance'!$F$4),(X1019&lt;='Vending Compliance'!$D$4)),"Compliant","Non-Compliant")</f>
        <v>Compliant</v>
      </c>
      <c r="B1019" s="41"/>
      <c r="C1019" s="41"/>
      <c r="D1019" s="42"/>
      <c r="E1019" s="43"/>
      <c r="F1019" s="22"/>
      <c r="G1019" s="22"/>
      <c r="H1019" s="22"/>
      <c r="I1019" s="22"/>
      <c r="J1019" s="22"/>
      <c r="K1019" s="22"/>
      <c r="L1019" s="22"/>
      <c r="M1019" s="22"/>
      <c r="N1019" s="23">
        <f>F1019*G1019</f>
        <v>0</v>
      </c>
      <c r="O1019" s="23">
        <f>F1019*H1019</f>
        <v>0</v>
      </c>
      <c r="P1019" s="24" t="e">
        <f>(I1019*F1019)/N1019</f>
        <v>#DIV/0!</v>
      </c>
      <c r="Q1019" s="25">
        <f>F1019*J1019</f>
        <v>0</v>
      </c>
      <c r="R1019" s="26" t="e">
        <f>(Q1019*9)/N1019</f>
        <v>#DIV/0!</v>
      </c>
      <c r="S1019" s="25">
        <f>F1019*K1019</f>
        <v>0</v>
      </c>
      <c r="T1019" s="23">
        <f>L1019*F1019</f>
        <v>0</v>
      </c>
      <c r="U1019" s="23">
        <f>M1019*F1019</f>
        <v>0</v>
      </c>
      <c r="V1019" s="27" t="e">
        <f>(U1019*4)/N1019</f>
        <v>#DIV/0!</v>
      </c>
      <c r="W1019" s="28" t="e">
        <f>U1019/E1019</f>
        <v>#DIV/0!</v>
      </c>
      <c r="X1019" s="16">
        <f>IF($D$3="Calories",N1019,"")</f>
        <v>0</v>
      </c>
      <c r="Y1019" s="16">
        <f>IF($F$3="Grams",O1019,IF($F$3="% Calories",P1019,""))</f>
        <v>0</v>
      </c>
      <c r="Z1019" s="16" t="str">
        <f>IF($G$3="Grams",K1019,"")</f>
        <v/>
      </c>
      <c r="AA1019" s="16">
        <f>IF($H$3="Grams",Q1019,IF($H$3="% Calories",R1019,""))</f>
        <v>0</v>
      </c>
      <c r="AB1019" s="16" t="str">
        <f>IF($I$3="Milligrams",T1019,"")</f>
        <v/>
      </c>
      <c r="AC1019" s="16">
        <f>IF($E$3="Grams",U1019, IF($E$3="% Calories", V1019, IF($E$3="% Weight",W1019, "")))</f>
        <v>0</v>
      </c>
      <c r="AD1019" s="46">
        <v>2</v>
      </c>
    </row>
    <row r="1020" spans="1:32">
      <c r="A1020" s="30" t="str">
        <f>IF(AND((AB1020&lt;='Vending Compliance'!$I$4),(AA1020&lt;='Vending Compliance'!$H$4),(Z1020&lt;='Vending Compliance'!$G$4),(Y1020&lt;='Vending Compliance'!$F$4),(X1020&lt;='Vending Compliance'!$D$4)),"Compliant","Non-Compliant")</f>
        <v>Compliant</v>
      </c>
      <c r="B1020" s="38"/>
      <c r="C1020" s="38"/>
      <c r="D1020" s="39"/>
      <c r="E1020" s="40"/>
      <c r="F1020" s="31"/>
      <c r="G1020" s="31"/>
      <c r="H1020" s="31"/>
      <c r="I1020" s="31"/>
      <c r="J1020" s="31"/>
      <c r="K1020" s="31"/>
      <c r="L1020" s="31"/>
      <c r="M1020" s="31"/>
      <c r="N1020" s="32">
        <f>F1020*G1020</f>
        <v>0</v>
      </c>
      <c r="O1020" s="32">
        <f>F1020*H1020</f>
        <v>0</v>
      </c>
      <c r="P1020" s="33" t="e">
        <f>(I1020*F1020)/N1020</f>
        <v>#DIV/0!</v>
      </c>
      <c r="Q1020" s="34">
        <f>F1020*J1020</f>
        <v>0</v>
      </c>
      <c r="R1020" s="35" t="e">
        <f>(Q1020*9)/N1020</f>
        <v>#DIV/0!</v>
      </c>
      <c r="S1020" s="34">
        <f>F1020*K1020</f>
        <v>0</v>
      </c>
      <c r="T1020" s="32">
        <f>L1020*F1020</f>
        <v>0</v>
      </c>
      <c r="U1020" s="32">
        <f>M1020*F1020</f>
        <v>0</v>
      </c>
      <c r="V1020" s="36" t="e">
        <f>(U1020*4)/N1020</f>
        <v>#DIV/0!</v>
      </c>
      <c r="W1020" s="37" t="e">
        <f>U1020/E1020</f>
        <v>#DIV/0!</v>
      </c>
      <c r="X1020" s="16">
        <f>IF($D$3="Calories",N1020,"")</f>
        <v>0</v>
      </c>
      <c r="Y1020" s="16">
        <f>IF($F$3="Grams",O1020,IF($F$3="% Calories",P1020,""))</f>
        <v>0</v>
      </c>
      <c r="Z1020" s="16" t="str">
        <f>IF($G$3="Grams",K1020,"")</f>
        <v/>
      </c>
      <c r="AA1020" s="16">
        <f>IF($H$3="Grams",Q1020,IF($H$3="% Calories",R1020,""))</f>
        <v>0</v>
      </c>
      <c r="AB1020" s="16" t="str">
        <f>IF($I$3="Milligrams",T1020,"")</f>
        <v/>
      </c>
      <c r="AC1020" s="16">
        <f>IF($E$3="Grams",U1020, IF($E$3="% Calories", V1020, IF($E$3="% Weight",W1020, "")))</f>
        <v>0</v>
      </c>
      <c r="AD1020" s="46">
        <v>2</v>
      </c>
    </row>
    <row r="1021" spans="1:32">
      <c r="A1021" s="21" t="str">
        <f>IF(AND((AB1021&lt;='Vending Compliance'!$I$4),(AA1021&lt;='Vending Compliance'!$H$4),(Z1021&lt;='Vending Compliance'!$G$4),(Y1021&lt;='Vending Compliance'!$F$4),(X1021&lt;='Vending Compliance'!$D$4)),"Compliant","Non-Compliant")</f>
        <v>Compliant</v>
      </c>
      <c r="B1021" s="41"/>
      <c r="C1021" s="41"/>
      <c r="D1021" s="42"/>
      <c r="E1021" s="43"/>
      <c r="F1021" s="22"/>
      <c r="G1021" s="22"/>
      <c r="H1021" s="22"/>
      <c r="I1021" s="22"/>
      <c r="J1021" s="22"/>
      <c r="K1021" s="22"/>
      <c r="L1021" s="22"/>
      <c r="M1021" s="22"/>
      <c r="N1021" s="23">
        <f>F1021*G1021</f>
        <v>0</v>
      </c>
      <c r="O1021" s="23">
        <f>F1021*H1021</f>
        <v>0</v>
      </c>
      <c r="P1021" s="24" t="e">
        <f>(I1021*F1021)/N1021</f>
        <v>#DIV/0!</v>
      </c>
      <c r="Q1021" s="25">
        <f>F1021*J1021</f>
        <v>0</v>
      </c>
      <c r="R1021" s="26" t="e">
        <f>(Q1021*9)/N1021</f>
        <v>#DIV/0!</v>
      </c>
      <c r="S1021" s="25">
        <f>F1021*K1021</f>
        <v>0</v>
      </c>
      <c r="T1021" s="23">
        <f>L1021*F1021</f>
        <v>0</v>
      </c>
      <c r="U1021" s="23">
        <f>M1021*F1021</f>
        <v>0</v>
      </c>
      <c r="V1021" s="27" t="e">
        <f>(U1021*4)/N1021</f>
        <v>#DIV/0!</v>
      </c>
      <c r="W1021" s="28" t="e">
        <f>U1021/E1021</f>
        <v>#DIV/0!</v>
      </c>
      <c r="X1021" s="16">
        <f>IF($D$3="Calories",N1021,"")</f>
        <v>0</v>
      </c>
      <c r="Y1021" s="16">
        <f>IF($F$3="Grams",O1021,IF($F$3="% Calories",P1021,""))</f>
        <v>0</v>
      </c>
      <c r="Z1021" s="16" t="str">
        <f>IF($G$3="Grams",K1021,"")</f>
        <v/>
      </c>
      <c r="AA1021" s="16">
        <f>IF($H$3="Grams",Q1021,IF($H$3="% Calories",R1021,""))</f>
        <v>0</v>
      </c>
      <c r="AB1021" s="16" t="str">
        <f>IF($I$3="Milligrams",T1021,"")</f>
        <v/>
      </c>
      <c r="AC1021" s="16">
        <f>IF($E$3="Grams",U1021, IF($E$3="% Calories", V1021, IF($E$3="% Weight",W1021, "")))</f>
        <v>0</v>
      </c>
      <c r="AD1021" s="46">
        <v>2</v>
      </c>
    </row>
    <row r="1022" spans="1:32">
      <c r="A1022" s="30" t="str">
        <f>IF(AND((AB1022&lt;='Vending Compliance'!$I$4),(AA1022&lt;='Vending Compliance'!$H$4),(Z1022&lt;='Vending Compliance'!$G$4),(Y1022&lt;='Vending Compliance'!$F$4),(X1022&lt;='Vending Compliance'!$D$4)),"Compliant","Non-Compliant")</f>
        <v>Compliant</v>
      </c>
      <c r="B1022" s="38"/>
      <c r="C1022" s="38"/>
      <c r="D1022" s="39"/>
      <c r="E1022" s="40"/>
      <c r="F1022" s="31"/>
      <c r="G1022" s="31"/>
      <c r="H1022" s="31"/>
      <c r="I1022" s="31"/>
      <c r="J1022" s="31"/>
      <c r="K1022" s="31"/>
      <c r="L1022" s="31"/>
      <c r="M1022" s="31"/>
      <c r="N1022" s="32">
        <f>F1022*G1022</f>
        <v>0</v>
      </c>
      <c r="O1022" s="32">
        <f>F1022*H1022</f>
        <v>0</v>
      </c>
      <c r="P1022" s="33" t="e">
        <f>(I1022*F1022)/N1022</f>
        <v>#DIV/0!</v>
      </c>
      <c r="Q1022" s="34">
        <f>F1022*J1022</f>
        <v>0</v>
      </c>
      <c r="R1022" s="35" t="e">
        <f>(Q1022*9)/N1022</f>
        <v>#DIV/0!</v>
      </c>
      <c r="S1022" s="34">
        <f>F1022*K1022</f>
        <v>0</v>
      </c>
      <c r="T1022" s="32">
        <f>L1022*F1022</f>
        <v>0</v>
      </c>
      <c r="U1022" s="32">
        <f>M1022*F1022</f>
        <v>0</v>
      </c>
      <c r="V1022" s="36" t="e">
        <f>(U1022*4)/N1022</f>
        <v>#DIV/0!</v>
      </c>
      <c r="W1022" s="37" t="e">
        <f>U1022/E1022</f>
        <v>#DIV/0!</v>
      </c>
      <c r="X1022" s="16">
        <f>IF($D$3="Calories",N1022,"")</f>
        <v>0</v>
      </c>
      <c r="Y1022" s="16">
        <f>IF($F$3="Grams",O1022,IF($F$3="% Calories",P1022,""))</f>
        <v>0</v>
      </c>
      <c r="Z1022" s="16" t="str">
        <f>IF($G$3="Grams",K1022,"")</f>
        <v/>
      </c>
      <c r="AA1022" s="16">
        <f>IF($H$3="Grams",Q1022,IF($H$3="% Calories",R1022,""))</f>
        <v>0</v>
      </c>
      <c r="AB1022" s="16" t="str">
        <f>IF($I$3="Milligrams",T1022,"")</f>
        <v/>
      </c>
      <c r="AC1022" s="16">
        <f>IF($E$3="Grams",U1022, IF($E$3="% Calories", V1022, IF($E$3="% Weight",W1022, "")))</f>
        <v>0</v>
      </c>
      <c r="AD1022" s="46">
        <v>2</v>
      </c>
    </row>
    <row r="1023" spans="1:32">
      <c r="A1023" s="21" t="str">
        <f>IF(AND((AB1023&lt;='Vending Compliance'!$I$4),(AA1023&lt;='Vending Compliance'!$H$4),(Z1023&lt;='Vending Compliance'!$G$4),(Y1023&lt;='Vending Compliance'!$F$4),(X1023&lt;='Vending Compliance'!$D$4)),"Compliant","Non-Compliant")</f>
        <v>Compliant</v>
      </c>
      <c r="B1023" s="41"/>
      <c r="C1023" s="41"/>
      <c r="D1023" s="42"/>
      <c r="E1023" s="43"/>
      <c r="F1023" s="22"/>
      <c r="G1023" s="22"/>
      <c r="H1023" s="22"/>
      <c r="I1023" s="22"/>
      <c r="J1023" s="22"/>
      <c r="K1023" s="22"/>
      <c r="L1023" s="22"/>
      <c r="M1023" s="22"/>
      <c r="N1023" s="23">
        <f>F1023*G1023</f>
        <v>0</v>
      </c>
      <c r="O1023" s="23">
        <f>F1023*H1023</f>
        <v>0</v>
      </c>
      <c r="P1023" s="24" t="e">
        <f>(I1023*F1023)/N1023</f>
        <v>#DIV/0!</v>
      </c>
      <c r="Q1023" s="25">
        <f>F1023*J1023</f>
        <v>0</v>
      </c>
      <c r="R1023" s="26" t="e">
        <f>(Q1023*9)/N1023</f>
        <v>#DIV/0!</v>
      </c>
      <c r="S1023" s="25">
        <f>F1023*K1023</f>
        <v>0</v>
      </c>
      <c r="T1023" s="23">
        <f>L1023*F1023</f>
        <v>0</v>
      </c>
      <c r="U1023" s="23">
        <f>M1023*F1023</f>
        <v>0</v>
      </c>
      <c r="V1023" s="27" t="e">
        <f>(U1023*4)/N1023</f>
        <v>#DIV/0!</v>
      </c>
      <c r="W1023" s="28" t="e">
        <f>U1023/E1023</f>
        <v>#DIV/0!</v>
      </c>
      <c r="X1023" s="16">
        <f>IF($D$3="Calories",N1023,"")</f>
        <v>0</v>
      </c>
      <c r="Y1023" s="16">
        <f>IF($F$3="Grams",O1023,IF($F$3="% Calories",P1023,""))</f>
        <v>0</v>
      </c>
      <c r="Z1023" s="16" t="str">
        <f>IF($G$3="Grams",K1023,"")</f>
        <v/>
      </c>
      <c r="AA1023" s="16">
        <f>IF($H$3="Grams",Q1023,IF($H$3="% Calories",R1023,""))</f>
        <v>0</v>
      </c>
      <c r="AB1023" s="16" t="str">
        <f>IF($I$3="Milligrams",T1023,"")</f>
        <v/>
      </c>
      <c r="AC1023" s="16">
        <f>IF($E$3="Grams",U1023, IF($E$3="% Calories", V1023, IF($E$3="% Weight",W1023, "")))</f>
        <v>0</v>
      </c>
      <c r="AD1023" s="46">
        <v>2</v>
      </c>
    </row>
    <row r="1024" spans="1:32">
      <c r="A1024" s="30" t="str">
        <f>IF(AND((AB1024&lt;='Vending Compliance'!$I$4),(AA1024&lt;='Vending Compliance'!$H$4),(Z1024&lt;='Vending Compliance'!$G$4),(Y1024&lt;='Vending Compliance'!$F$4),(X1024&lt;='Vending Compliance'!$D$4)),"Compliant","Non-Compliant")</f>
        <v>Compliant</v>
      </c>
      <c r="B1024" s="38"/>
      <c r="C1024" s="38"/>
      <c r="D1024" s="39"/>
      <c r="E1024" s="40"/>
      <c r="F1024" s="31"/>
      <c r="G1024" s="31"/>
      <c r="H1024" s="31"/>
      <c r="I1024" s="31"/>
      <c r="J1024" s="31"/>
      <c r="K1024" s="31"/>
      <c r="L1024" s="31"/>
      <c r="M1024" s="31"/>
      <c r="N1024" s="32">
        <f>F1024*G1024</f>
        <v>0</v>
      </c>
      <c r="O1024" s="32">
        <f>F1024*H1024</f>
        <v>0</v>
      </c>
      <c r="P1024" s="33" t="e">
        <f>(I1024*F1024)/N1024</f>
        <v>#DIV/0!</v>
      </c>
      <c r="Q1024" s="34">
        <f>F1024*J1024</f>
        <v>0</v>
      </c>
      <c r="R1024" s="35" t="e">
        <f>(Q1024*9)/N1024</f>
        <v>#DIV/0!</v>
      </c>
      <c r="S1024" s="34">
        <f>F1024*K1024</f>
        <v>0</v>
      </c>
      <c r="T1024" s="32">
        <f>L1024*F1024</f>
        <v>0</v>
      </c>
      <c r="U1024" s="32">
        <f>M1024*F1024</f>
        <v>0</v>
      </c>
      <c r="V1024" s="36" t="e">
        <f>(U1024*4)/N1024</f>
        <v>#DIV/0!</v>
      </c>
      <c r="W1024" s="37" t="e">
        <f>U1024/E1024</f>
        <v>#DIV/0!</v>
      </c>
      <c r="X1024" s="16">
        <f>IF($D$3="Calories",N1024,"")</f>
        <v>0</v>
      </c>
      <c r="Y1024" s="16">
        <f>IF($F$3="Grams",O1024,IF($F$3="% Calories",P1024,""))</f>
        <v>0</v>
      </c>
      <c r="Z1024" s="16" t="str">
        <f>IF($G$3="Grams",K1024,"")</f>
        <v/>
      </c>
      <c r="AA1024" s="16">
        <f>IF($H$3="Grams",Q1024,IF($H$3="% Calories",R1024,""))</f>
        <v>0</v>
      </c>
      <c r="AB1024" s="16" t="str">
        <f>IF($I$3="Milligrams",T1024,"")</f>
        <v/>
      </c>
      <c r="AC1024" s="16">
        <f>IF($E$3="Grams",U1024, IF($E$3="% Calories", V1024, IF($E$3="% Weight",W1024, "")))</f>
        <v>0</v>
      </c>
      <c r="AD1024" s="46">
        <v>2</v>
      </c>
    </row>
    <row r="1025" spans="1:30">
      <c r="A1025" s="21" t="str">
        <f>IF(AND((AB1025&lt;='Vending Compliance'!$I$4),(AA1025&lt;='Vending Compliance'!$H$4),(Z1025&lt;='Vending Compliance'!$G$4),(Y1025&lt;='Vending Compliance'!$F$4),(X1025&lt;='Vending Compliance'!$D$4)),"Compliant","Non-Compliant")</f>
        <v>Compliant</v>
      </c>
      <c r="B1025" s="41"/>
      <c r="C1025" s="41"/>
      <c r="D1025" s="42"/>
      <c r="E1025" s="43"/>
      <c r="F1025" s="22"/>
      <c r="G1025" s="22"/>
      <c r="H1025" s="22"/>
      <c r="I1025" s="22"/>
      <c r="J1025" s="22"/>
      <c r="K1025" s="22"/>
      <c r="L1025" s="22"/>
      <c r="M1025" s="22"/>
      <c r="N1025" s="23">
        <f>F1025*G1025</f>
        <v>0</v>
      </c>
      <c r="O1025" s="23">
        <f>F1025*H1025</f>
        <v>0</v>
      </c>
      <c r="P1025" s="24" t="e">
        <f>(I1025*F1025)/N1025</f>
        <v>#DIV/0!</v>
      </c>
      <c r="Q1025" s="25">
        <f>F1025*J1025</f>
        <v>0</v>
      </c>
      <c r="R1025" s="26" t="e">
        <f>(Q1025*9)/N1025</f>
        <v>#DIV/0!</v>
      </c>
      <c r="S1025" s="25">
        <f>F1025*K1025</f>
        <v>0</v>
      </c>
      <c r="T1025" s="23">
        <f>L1025*F1025</f>
        <v>0</v>
      </c>
      <c r="U1025" s="23">
        <f>M1025*F1025</f>
        <v>0</v>
      </c>
      <c r="V1025" s="27" t="e">
        <f>(U1025*4)/N1025</f>
        <v>#DIV/0!</v>
      </c>
      <c r="W1025" s="28" t="e">
        <f>U1025/E1025</f>
        <v>#DIV/0!</v>
      </c>
      <c r="X1025" s="16">
        <f>IF($D$3="Calories",N1025,"")</f>
        <v>0</v>
      </c>
      <c r="Y1025" s="16">
        <f>IF($F$3="Grams",O1025,IF($F$3="% Calories",P1025,""))</f>
        <v>0</v>
      </c>
      <c r="Z1025" s="16" t="str">
        <f>IF($G$3="Grams",K1025,"")</f>
        <v/>
      </c>
      <c r="AA1025" s="16">
        <f>IF($H$3="Grams",Q1025,IF($H$3="% Calories",R1025,""))</f>
        <v>0</v>
      </c>
      <c r="AB1025" s="16" t="str">
        <f>IF($I$3="Milligrams",T1025,"")</f>
        <v/>
      </c>
      <c r="AC1025" s="16">
        <f>IF($E$3="Grams",U1025, IF($E$3="% Calories", V1025, IF($E$3="% Weight",W1025, "")))</f>
        <v>0</v>
      </c>
      <c r="AD1025" s="46">
        <v>2</v>
      </c>
    </row>
    <row r="1026" spans="1:30">
      <c r="A1026" s="30" t="str">
        <f>IF(AND((AB1026&lt;='Vending Compliance'!$I$4),(AA1026&lt;='Vending Compliance'!$H$4),(Z1026&lt;='Vending Compliance'!$G$4),(Y1026&lt;='Vending Compliance'!$F$4),(X1026&lt;='Vending Compliance'!$D$4)),"Compliant","Non-Compliant")</f>
        <v>Compliant</v>
      </c>
      <c r="B1026" s="38"/>
      <c r="C1026" s="38"/>
      <c r="D1026" s="39"/>
      <c r="E1026" s="40"/>
      <c r="F1026" s="31"/>
      <c r="G1026" s="31"/>
      <c r="H1026" s="31"/>
      <c r="I1026" s="31"/>
      <c r="J1026" s="31"/>
      <c r="K1026" s="31"/>
      <c r="L1026" s="31"/>
      <c r="M1026" s="31"/>
      <c r="N1026" s="32">
        <f>F1026*G1026</f>
        <v>0</v>
      </c>
      <c r="O1026" s="32">
        <f>F1026*H1026</f>
        <v>0</v>
      </c>
      <c r="P1026" s="33" t="e">
        <f>(I1026*F1026)/N1026</f>
        <v>#DIV/0!</v>
      </c>
      <c r="Q1026" s="34">
        <f>F1026*J1026</f>
        <v>0</v>
      </c>
      <c r="R1026" s="35" t="e">
        <f>(Q1026*9)/N1026</f>
        <v>#DIV/0!</v>
      </c>
      <c r="S1026" s="34">
        <f>F1026*K1026</f>
        <v>0</v>
      </c>
      <c r="T1026" s="32">
        <f>L1026*F1026</f>
        <v>0</v>
      </c>
      <c r="U1026" s="32">
        <f>M1026*F1026</f>
        <v>0</v>
      </c>
      <c r="V1026" s="36" t="e">
        <f>(U1026*4)/N1026</f>
        <v>#DIV/0!</v>
      </c>
      <c r="W1026" s="37" t="e">
        <f>U1026/E1026</f>
        <v>#DIV/0!</v>
      </c>
      <c r="X1026" s="16">
        <f>IF($D$3="Calories",N1026,"")</f>
        <v>0</v>
      </c>
      <c r="Y1026" s="16">
        <f>IF($F$3="Grams",O1026,IF($F$3="% Calories",P1026,""))</f>
        <v>0</v>
      </c>
      <c r="Z1026" s="16" t="str">
        <f>IF($G$3="Grams",K1026,"")</f>
        <v/>
      </c>
      <c r="AA1026" s="16">
        <f>IF($H$3="Grams",Q1026,IF($H$3="% Calories",R1026,""))</f>
        <v>0</v>
      </c>
      <c r="AB1026" s="16" t="str">
        <f>IF($I$3="Milligrams",T1026,"")</f>
        <v/>
      </c>
      <c r="AC1026" s="16">
        <f>IF($E$3="Grams",U1026, IF($E$3="% Calories", V1026, IF($E$3="% Weight",W1026, "")))</f>
        <v>0</v>
      </c>
      <c r="AD1026" s="46">
        <v>2</v>
      </c>
    </row>
    <row r="1027" spans="1:30">
      <c r="A1027" s="21" t="str">
        <f>IF(AND((AB1027&lt;='Vending Compliance'!$I$4),(AA1027&lt;='Vending Compliance'!$H$4),(Z1027&lt;='Vending Compliance'!$G$4),(Y1027&lt;='Vending Compliance'!$F$4),(X1027&lt;='Vending Compliance'!$D$4)),"Compliant","Non-Compliant")</f>
        <v>Compliant</v>
      </c>
      <c r="B1027" s="41"/>
      <c r="C1027" s="41"/>
      <c r="D1027" s="42"/>
      <c r="E1027" s="43"/>
      <c r="F1027" s="22"/>
      <c r="G1027" s="22"/>
      <c r="H1027" s="22"/>
      <c r="I1027" s="22"/>
      <c r="J1027" s="22"/>
      <c r="K1027" s="22"/>
      <c r="L1027" s="22"/>
      <c r="M1027" s="22"/>
      <c r="N1027" s="23">
        <f>F1027*G1027</f>
        <v>0</v>
      </c>
      <c r="O1027" s="23">
        <f>F1027*H1027</f>
        <v>0</v>
      </c>
      <c r="P1027" s="24" t="e">
        <f>(I1027*F1027)/N1027</f>
        <v>#DIV/0!</v>
      </c>
      <c r="Q1027" s="25">
        <f>F1027*J1027</f>
        <v>0</v>
      </c>
      <c r="R1027" s="26" t="e">
        <f>(Q1027*9)/N1027</f>
        <v>#DIV/0!</v>
      </c>
      <c r="S1027" s="25">
        <f>F1027*K1027</f>
        <v>0</v>
      </c>
      <c r="T1027" s="23">
        <f>L1027*F1027</f>
        <v>0</v>
      </c>
      <c r="U1027" s="23">
        <f>M1027*F1027</f>
        <v>0</v>
      </c>
      <c r="V1027" s="27" t="e">
        <f>(U1027*4)/N1027</f>
        <v>#DIV/0!</v>
      </c>
      <c r="W1027" s="28" t="e">
        <f>U1027/E1027</f>
        <v>#DIV/0!</v>
      </c>
      <c r="X1027" s="16">
        <f>IF($D$3="Calories",N1027,"")</f>
        <v>0</v>
      </c>
      <c r="Y1027" s="16">
        <f>IF($F$3="Grams",O1027,IF($F$3="% Calories",P1027,""))</f>
        <v>0</v>
      </c>
      <c r="Z1027" s="16" t="str">
        <f>IF($G$3="Grams",K1027,"")</f>
        <v/>
      </c>
      <c r="AA1027" s="16">
        <f>IF($H$3="Grams",Q1027,IF($H$3="% Calories",R1027,""))</f>
        <v>0</v>
      </c>
      <c r="AB1027" s="16" t="str">
        <f>IF($I$3="Milligrams",T1027,"")</f>
        <v/>
      </c>
      <c r="AC1027" s="16">
        <f>IF($E$3="Grams",U1027, IF($E$3="% Calories", V1027, IF($E$3="% Weight",W1027, "")))</f>
        <v>0</v>
      </c>
      <c r="AD1027" s="46">
        <v>2</v>
      </c>
    </row>
    <row r="1028" spans="1:30">
      <c r="A1028" s="30" t="str">
        <f>IF(AND((AB1028&lt;='Vending Compliance'!$I$4),(AA1028&lt;='Vending Compliance'!$H$4),(Z1028&lt;='Vending Compliance'!$G$4),(Y1028&lt;='Vending Compliance'!$F$4),(X1028&lt;='Vending Compliance'!$D$4)),"Compliant","Non-Compliant")</f>
        <v>Compliant</v>
      </c>
      <c r="B1028" s="38"/>
      <c r="C1028" s="38"/>
      <c r="D1028" s="39"/>
      <c r="E1028" s="40"/>
      <c r="F1028" s="31"/>
      <c r="G1028" s="31"/>
      <c r="H1028" s="31"/>
      <c r="I1028" s="31"/>
      <c r="J1028" s="31"/>
      <c r="K1028" s="31"/>
      <c r="L1028" s="31"/>
      <c r="M1028" s="31"/>
      <c r="N1028" s="32">
        <f>F1028*G1028</f>
        <v>0</v>
      </c>
      <c r="O1028" s="32">
        <f>F1028*H1028</f>
        <v>0</v>
      </c>
      <c r="P1028" s="33" t="e">
        <f>(I1028*F1028)/N1028</f>
        <v>#DIV/0!</v>
      </c>
      <c r="Q1028" s="34">
        <f>F1028*J1028</f>
        <v>0</v>
      </c>
      <c r="R1028" s="35" t="e">
        <f>(Q1028*9)/N1028</f>
        <v>#DIV/0!</v>
      </c>
      <c r="S1028" s="34">
        <f>F1028*K1028</f>
        <v>0</v>
      </c>
      <c r="T1028" s="32">
        <f>L1028*F1028</f>
        <v>0</v>
      </c>
      <c r="U1028" s="32">
        <f>M1028*F1028</f>
        <v>0</v>
      </c>
      <c r="V1028" s="36" t="e">
        <f>(U1028*4)/N1028</f>
        <v>#DIV/0!</v>
      </c>
      <c r="W1028" s="37" t="e">
        <f>U1028/E1028</f>
        <v>#DIV/0!</v>
      </c>
      <c r="X1028" s="16">
        <f>IF($D$3="Calories",N1028,"")</f>
        <v>0</v>
      </c>
      <c r="Y1028" s="16">
        <f>IF($F$3="Grams",O1028,IF($F$3="% Calories",P1028,""))</f>
        <v>0</v>
      </c>
      <c r="Z1028" s="16" t="str">
        <f>IF($G$3="Grams",K1028,"")</f>
        <v/>
      </c>
      <c r="AA1028" s="16">
        <f>IF($H$3="Grams",Q1028,IF($H$3="% Calories",R1028,""))</f>
        <v>0</v>
      </c>
      <c r="AB1028" s="16" t="str">
        <f>IF($I$3="Milligrams",T1028,"")</f>
        <v/>
      </c>
      <c r="AC1028" s="16">
        <f>IF($E$3="Grams",U1028, IF($E$3="% Calories", V1028, IF($E$3="% Weight",W1028, "")))</f>
        <v>0</v>
      </c>
      <c r="AD1028" s="46">
        <v>2</v>
      </c>
    </row>
    <row r="1029" spans="1:30">
      <c r="A1029" s="21" t="str">
        <f>IF(AND((AB1029&lt;='Vending Compliance'!$I$4),(AA1029&lt;='Vending Compliance'!$H$4),(Z1029&lt;='Vending Compliance'!$G$4),(Y1029&lt;='Vending Compliance'!$F$4),(X1029&lt;='Vending Compliance'!$D$4)),"Compliant","Non-Compliant")</f>
        <v>Compliant</v>
      </c>
      <c r="B1029" s="41"/>
      <c r="C1029" s="41"/>
      <c r="D1029" s="42"/>
      <c r="E1029" s="43"/>
      <c r="F1029" s="22"/>
      <c r="G1029" s="22"/>
      <c r="H1029" s="22"/>
      <c r="I1029" s="22"/>
      <c r="J1029" s="22"/>
      <c r="K1029" s="22"/>
      <c r="L1029" s="22"/>
      <c r="M1029" s="22"/>
      <c r="N1029" s="23">
        <f>F1029*G1029</f>
        <v>0</v>
      </c>
      <c r="O1029" s="23">
        <f>F1029*H1029</f>
        <v>0</v>
      </c>
      <c r="P1029" s="24" t="e">
        <f>(I1029*F1029)/N1029</f>
        <v>#DIV/0!</v>
      </c>
      <c r="Q1029" s="25">
        <f>F1029*J1029</f>
        <v>0</v>
      </c>
      <c r="R1029" s="26" t="e">
        <f>(Q1029*9)/N1029</f>
        <v>#DIV/0!</v>
      </c>
      <c r="S1029" s="25">
        <f>F1029*K1029</f>
        <v>0</v>
      </c>
      <c r="T1029" s="23">
        <f>L1029*F1029</f>
        <v>0</v>
      </c>
      <c r="U1029" s="23">
        <f>M1029*F1029</f>
        <v>0</v>
      </c>
      <c r="V1029" s="27" t="e">
        <f>(U1029*4)/N1029</f>
        <v>#DIV/0!</v>
      </c>
      <c r="W1029" s="28" t="e">
        <f>U1029/E1029</f>
        <v>#DIV/0!</v>
      </c>
      <c r="X1029" s="16">
        <f>IF($D$3="Calories",N1029,"")</f>
        <v>0</v>
      </c>
      <c r="Y1029" s="16">
        <f>IF($F$3="Grams",O1029,IF($F$3="% Calories",P1029,""))</f>
        <v>0</v>
      </c>
      <c r="Z1029" s="16" t="str">
        <f>IF($G$3="Grams",K1029,"")</f>
        <v/>
      </c>
      <c r="AA1029" s="16">
        <f>IF($H$3="Grams",Q1029,IF($H$3="% Calories",R1029,""))</f>
        <v>0</v>
      </c>
      <c r="AB1029" s="16" t="str">
        <f>IF($I$3="Milligrams",T1029,"")</f>
        <v/>
      </c>
      <c r="AC1029" s="16">
        <f>IF($E$3="Grams",U1029, IF($E$3="% Calories", V1029, IF($E$3="% Weight",W1029, "")))</f>
        <v>0</v>
      </c>
      <c r="AD1029" s="46">
        <v>2</v>
      </c>
    </row>
    <row r="1030" spans="1:30">
      <c r="A1030" s="30" t="str">
        <f>IF(AND((AB1030&lt;='Vending Compliance'!$I$4),(AA1030&lt;='Vending Compliance'!$H$4),(Z1030&lt;='Vending Compliance'!$G$4),(Y1030&lt;='Vending Compliance'!$F$4),(X1030&lt;='Vending Compliance'!$D$4)),"Compliant","Non-Compliant")</f>
        <v>Compliant</v>
      </c>
      <c r="B1030" s="38"/>
      <c r="C1030" s="38"/>
      <c r="D1030" s="39"/>
      <c r="E1030" s="40"/>
      <c r="F1030" s="31"/>
      <c r="G1030" s="31"/>
      <c r="H1030" s="31"/>
      <c r="I1030" s="31"/>
      <c r="J1030" s="31"/>
      <c r="K1030" s="31"/>
      <c r="L1030" s="31"/>
      <c r="M1030" s="31"/>
      <c r="N1030" s="32">
        <f>F1030*G1030</f>
        <v>0</v>
      </c>
      <c r="O1030" s="32">
        <f>F1030*H1030</f>
        <v>0</v>
      </c>
      <c r="P1030" s="33" t="e">
        <f>(I1030*F1030)/N1030</f>
        <v>#DIV/0!</v>
      </c>
      <c r="Q1030" s="34">
        <f>F1030*J1030</f>
        <v>0</v>
      </c>
      <c r="R1030" s="35" t="e">
        <f>(Q1030*9)/N1030</f>
        <v>#DIV/0!</v>
      </c>
      <c r="S1030" s="34">
        <f>F1030*K1030</f>
        <v>0</v>
      </c>
      <c r="T1030" s="32">
        <f>L1030*F1030</f>
        <v>0</v>
      </c>
      <c r="U1030" s="32">
        <f>M1030*F1030</f>
        <v>0</v>
      </c>
      <c r="V1030" s="36" t="e">
        <f>(U1030*4)/N1030</f>
        <v>#DIV/0!</v>
      </c>
      <c r="W1030" s="37" t="e">
        <f>U1030/E1030</f>
        <v>#DIV/0!</v>
      </c>
      <c r="X1030" s="16">
        <f>IF($D$3="Calories",N1030,"")</f>
        <v>0</v>
      </c>
      <c r="Y1030" s="16">
        <f>IF($F$3="Grams",O1030,IF($F$3="% Calories",P1030,""))</f>
        <v>0</v>
      </c>
      <c r="Z1030" s="16" t="str">
        <f>IF($G$3="Grams",K1030,"")</f>
        <v/>
      </c>
      <c r="AA1030" s="16">
        <f>IF($H$3="Grams",Q1030,IF($H$3="% Calories",R1030,""))</f>
        <v>0</v>
      </c>
      <c r="AB1030" s="16" t="str">
        <f>IF($I$3="Milligrams",T1030,"")</f>
        <v/>
      </c>
      <c r="AC1030" s="16">
        <f>IF($E$3="Grams",U1030, IF($E$3="% Calories", V1030, IF($E$3="% Weight",W1030, "")))</f>
        <v>0</v>
      </c>
      <c r="AD1030" s="46">
        <v>2</v>
      </c>
    </row>
    <row r="1031" spans="1:30">
      <c r="A1031" s="21" t="str">
        <f>IF(AND((AB1031&lt;='Vending Compliance'!$I$4),(AA1031&lt;='Vending Compliance'!$H$4),(Z1031&lt;='Vending Compliance'!$G$4),(Y1031&lt;='Vending Compliance'!$F$4),(X1031&lt;='Vending Compliance'!$D$4)),"Compliant","Non-Compliant")</f>
        <v>Compliant</v>
      </c>
      <c r="B1031" s="41"/>
      <c r="C1031" s="41"/>
      <c r="D1031" s="42"/>
      <c r="E1031" s="43"/>
      <c r="F1031" s="22"/>
      <c r="G1031" s="22"/>
      <c r="H1031" s="22"/>
      <c r="I1031" s="22"/>
      <c r="J1031" s="22"/>
      <c r="K1031" s="22"/>
      <c r="L1031" s="22"/>
      <c r="M1031" s="22"/>
      <c r="N1031" s="23">
        <f>F1031*G1031</f>
        <v>0</v>
      </c>
      <c r="O1031" s="23">
        <f>F1031*H1031</f>
        <v>0</v>
      </c>
      <c r="P1031" s="24" t="e">
        <f>(I1031*F1031)/N1031</f>
        <v>#DIV/0!</v>
      </c>
      <c r="Q1031" s="25">
        <f>F1031*J1031</f>
        <v>0</v>
      </c>
      <c r="R1031" s="26" t="e">
        <f>(Q1031*9)/N1031</f>
        <v>#DIV/0!</v>
      </c>
      <c r="S1031" s="25">
        <f>F1031*K1031</f>
        <v>0</v>
      </c>
      <c r="T1031" s="23">
        <f>L1031*F1031</f>
        <v>0</v>
      </c>
      <c r="U1031" s="23">
        <f>M1031*F1031</f>
        <v>0</v>
      </c>
      <c r="V1031" s="27" t="e">
        <f>(U1031*4)/N1031</f>
        <v>#DIV/0!</v>
      </c>
      <c r="W1031" s="28" t="e">
        <f>U1031/E1031</f>
        <v>#DIV/0!</v>
      </c>
      <c r="X1031" s="16">
        <f>IF($D$3="Calories",N1031,"")</f>
        <v>0</v>
      </c>
      <c r="Y1031" s="16">
        <f>IF($F$3="Grams",O1031,IF($F$3="% Calories",P1031,""))</f>
        <v>0</v>
      </c>
      <c r="Z1031" s="16" t="str">
        <f>IF($G$3="Grams",K1031,"")</f>
        <v/>
      </c>
      <c r="AA1031" s="16">
        <f>IF($H$3="Grams",Q1031,IF($H$3="% Calories",R1031,""))</f>
        <v>0</v>
      </c>
      <c r="AB1031" s="16" t="str">
        <f>IF($I$3="Milligrams",T1031,"")</f>
        <v/>
      </c>
      <c r="AC1031" s="16">
        <f>IF($E$3="Grams",U1031, IF($E$3="% Calories", V1031, IF($E$3="% Weight",W1031, "")))</f>
        <v>0</v>
      </c>
      <c r="AD1031" s="46">
        <v>2</v>
      </c>
    </row>
    <row r="1032" spans="1:30">
      <c r="A1032" s="30" t="str">
        <f>IF(AND((AB1032&lt;='Vending Compliance'!$I$4),(AA1032&lt;='Vending Compliance'!$H$4),(Z1032&lt;='Vending Compliance'!$G$4),(Y1032&lt;='Vending Compliance'!$F$4),(X1032&lt;='Vending Compliance'!$D$4)),"Compliant","Non-Compliant")</f>
        <v>Compliant</v>
      </c>
      <c r="B1032" s="38"/>
      <c r="C1032" s="38"/>
      <c r="D1032" s="39"/>
      <c r="E1032" s="40"/>
      <c r="F1032" s="31"/>
      <c r="G1032" s="31"/>
      <c r="H1032" s="31"/>
      <c r="I1032" s="31"/>
      <c r="J1032" s="31"/>
      <c r="K1032" s="31"/>
      <c r="L1032" s="31"/>
      <c r="M1032" s="31"/>
      <c r="N1032" s="32">
        <f>F1032*G1032</f>
        <v>0</v>
      </c>
      <c r="O1032" s="32">
        <f>F1032*H1032</f>
        <v>0</v>
      </c>
      <c r="P1032" s="33" t="e">
        <f>(I1032*F1032)/N1032</f>
        <v>#DIV/0!</v>
      </c>
      <c r="Q1032" s="34">
        <f>F1032*J1032</f>
        <v>0</v>
      </c>
      <c r="R1032" s="35" t="e">
        <f>(Q1032*9)/N1032</f>
        <v>#DIV/0!</v>
      </c>
      <c r="S1032" s="34">
        <f>F1032*K1032</f>
        <v>0</v>
      </c>
      <c r="T1032" s="32">
        <f>L1032*F1032</f>
        <v>0</v>
      </c>
      <c r="U1032" s="32">
        <f>M1032*F1032</f>
        <v>0</v>
      </c>
      <c r="V1032" s="36" t="e">
        <f>(U1032*4)/N1032</f>
        <v>#DIV/0!</v>
      </c>
      <c r="W1032" s="37" t="e">
        <f>U1032/E1032</f>
        <v>#DIV/0!</v>
      </c>
      <c r="X1032" s="16">
        <f>IF($D$3="Calories",N1032,"")</f>
        <v>0</v>
      </c>
      <c r="Y1032" s="16">
        <f>IF($F$3="Grams",O1032,IF($F$3="% Calories",P1032,""))</f>
        <v>0</v>
      </c>
      <c r="Z1032" s="16" t="str">
        <f>IF($G$3="Grams",K1032,"")</f>
        <v/>
      </c>
      <c r="AA1032" s="16">
        <f>IF($H$3="Grams",Q1032,IF($H$3="% Calories",R1032,""))</f>
        <v>0</v>
      </c>
      <c r="AB1032" s="16" t="str">
        <f>IF($I$3="Milligrams",T1032,"")</f>
        <v/>
      </c>
      <c r="AC1032" s="16">
        <f>IF($E$3="Grams",U1032, IF($E$3="% Calories", V1032, IF($E$3="% Weight",W1032, "")))</f>
        <v>0</v>
      </c>
      <c r="AD1032" s="46">
        <v>2</v>
      </c>
    </row>
    <row r="1033" spans="1:30">
      <c r="A1033" s="21" t="str">
        <f>IF(AND((AB1033&lt;='Vending Compliance'!$I$4),(AA1033&lt;='Vending Compliance'!$H$4),(Z1033&lt;='Vending Compliance'!$G$4),(Y1033&lt;='Vending Compliance'!$F$4),(X1033&lt;='Vending Compliance'!$D$4)),"Compliant","Non-Compliant")</f>
        <v>Compliant</v>
      </c>
      <c r="B1033" s="41"/>
      <c r="C1033" s="41"/>
      <c r="D1033" s="42"/>
      <c r="E1033" s="43"/>
      <c r="F1033" s="22"/>
      <c r="G1033" s="22"/>
      <c r="H1033" s="22"/>
      <c r="I1033" s="22"/>
      <c r="J1033" s="22"/>
      <c r="K1033" s="22"/>
      <c r="L1033" s="22"/>
      <c r="M1033" s="22"/>
      <c r="N1033" s="23">
        <f>F1033*G1033</f>
        <v>0</v>
      </c>
      <c r="O1033" s="23">
        <f>F1033*H1033</f>
        <v>0</v>
      </c>
      <c r="P1033" s="24" t="e">
        <f>(I1033*F1033)/N1033</f>
        <v>#DIV/0!</v>
      </c>
      <c r="Q1033" s="25">
        <f>F1033*J1033</f>
        <v>0</v>
      </c>
      <c r="R1033" s="26" t="e">
        <f>(Q1033*9)/N1033</f>
        <v>#DIV/0!</v>
      </c>
      <c r="S1033" s="25">
        <f>F1033*K1033</f>
        <v>0</v>
      </c>
      <c r="T1033" s="23">
        <f>L1033*F1033</f>
        <v>0</v>
      </c>
      <c r="U1033" s="23">
        <f>M1033*F1033</f>
        <v>0</v>
      </c>
      <c r="V1033" s="27" t="e">
        <f>(U1033*4)/N1033</f>
        <v>#DIV/0!</v>
      </c>
      <c r="W1033" s="28" t="e">
        <f>U1033/E1033</f>
        <v>#DIV/0!</v>
      </c>
      <c r="X1033" s="16">
        <f>IF($D$3="Calories",N1033,"")</f>
        <v>0</v>
      </c>
      <c r="Y1033" s="16">
        <f>IF($F$3="Grams",O1033,IF($F$3="% Calories",P1033,""))</f>
        <v>0</v>
      </c>
      <c r="Z1033" s="16" t="str">
        <f>IF($G$3="Grams",K1033,"")</f>
        <v/>
      </c>
      <c r="AA1033" s="16">
        <f>IF($H$3="Grams",Q1033,IF($H$3="% Calories",R1033,""))</f>
        <v>0</v>
      </c>
      <c r="AB1033" s="16" t="str">
        <f>IF($I$3="Milligrams",T1033,"")</f>
        <v/>
      </c>
      <c r="AC1033" s="16">
        <f>IF($E$3="Grams",U1033, IF($E$3="% Calories", V1033, IF($E$3="% Weight",W1033, "")))</f>
        <v>0</v>
      </c>
      <c r="AD1033" s="46">
        <v>2</v>
      </c>
    </row>
    <row r="1034" spans="1:30">
      <c r="A1034" s="30" t="str">
        <f>IF(AND((AB1034&lt;='Vending Compliance'!$I$4),(AA1034&lt;='Vending Compliance'!$H$4),(Z1034&lt;='Vending Compliance'!$G$4),(Y1034&lt;='Vending Compliance'!$F$4),(X1034&lt;='Vending Compliance'!$D$4)),"Compliant","Non-Compliant")</f>
        <v>Compliant</v>
      </c>
      <c r="B1034" s="38"/>
      <c r="C1034" s="38"/>
      <c r="D1034" s="39"/>
      <c r="E1034" s="40"/>
      <c r="F1034" s="31"/>
      <c r="G1034" s="31"/>
      <c r="H1034" s="31"/>
      <c r="I1034" s="31"/>
      <c r="J1034" s="31"/>
      <c r="K1034" s="31"/>
      <c r="L1034" s="31"/>
      <c r="M1034" s="31"/>
      <c r="N1034" s="32">
        <f>F1034*G1034</f>
        <v>0</v>
      </c>
      <c r="O1034" s="32">
        <f>F1034*H1034</f>
        <v>0</v>
      </c>
      <c r="P1034" s="33" t="e">
        <f>(I1034*F1034)/N1034</f>
        <v>#DIV/0!</v>
      </c>
      <c r="Q1034" s="34">
        <f>F1034*J1034</f>
        <v>0</v>
      </c>
      <c r="R1034" s="35" t="e">
        <f>(Q1034*9)/N1034</f>
        <v>#DIV/0!</v>
      </c>
      <c r="S1034" s="34">
        <f>F1034*K1034</f>
        <v>0</v>
      </c>
      <c r="T1034" s="32">
        <f>L1034*F1034</f>
        <v>0</v>
      </c>
      <c r="U1034" s="32">
        <f>M1034*F1034</f>
        <v>0</v>
      </c>
      <c r="V1034" s="36" t="e">
        <f>(U1034*4)/N1034</f>
        <v>#DIV/0!</v>
      </c>
      <c r="W1034" s="37" t="e">
        <f>U1034/E1034</f>
        <v>#DIV/0!</v>
      </c>
      <c r="X1034" s="16">
        <f>IF($D$3="Calories",N1034,"")</f>
        <v>0</v>
      </c>
      <c r="Y1034" s="16">
        <f>IF($F$3="Grams",O1034,IF($F$3="% Calories",P1034,""))</f>
        <v>0</v>
      </c>
      <c r="Z1034" s="16" t="str">
        <f>IF($G$3="Grams",K1034,"")</f>
        <v/>
      </c>
      <c r="AA1034" s="16">
        <f>IF($H$3="Grams",Q1034,IF($H$3="% Calories",R1034,""))</f>
        <v>0</v>
      </c>
      <c r="AB1034" s="16" t="str">
        <f>IF($I$3="Milligrams",T1034,"")</f>
        <v/>
      </c>
      <c r="AC1034" s="16">
        <f>IF($E$3="Grams",U1034, IF($E$3="% Calories", V1034, IF($E$3="% Weight",W1034, "")))</f>
        <v>0</v>
      </c>
      <c r="AD1034" s="46">
        <v>2</v>
      </c>
    </row>
    <row r="1035" spans="1:30">
      <c r="A1035" s="21" t="str">
        <f>IF(AND((AB1035&lt;='Vending Compliance'!$I$4),(AA1035&lt;='Vending Compliance'!$H$4),(Z1035&lt;='Vending Compliance'!$G$4),(Y1035&lt;='Vending Compliance'!$F$4),(X1035&lt;='Vending Compliance'!$D$4)),"Compliant","Non-Compliant")</f>
        <v>Compliant</v>
      </c>
      <c r="B1035" s="41"/>
      <c r="C1035" s="41"/>
      <c r="D1035" s="42"/>
      <c r="E1035" s="43"/>
      <c r="F1035" s="22"/>
      <c r="G1035" s="22"/>
      <c r="H1035" s="22"/>
      <c r="I1035" s="22"/>
      <c r="J1035" s="22"/>
      <c r="K1035" s="22"/>
      <c r="L1035" s="22"/>
      <c r="M1035" s="22"/>
      <c r="N1035" s="23">
        <f>F1035*G1035</f>
        <v>0</v>
      </c>
      <c r="O1035" s="23">
        <f>F1035*H1035</f>
        <v>0</v>
      </c>
      <c r="P1035" s="24" t="e">
        <f>(I1035*F1035)/N1035</f>
        <v>#DIV/0!</v>
      </c>
      <c r="Q1035" s="25">
        <f>F1035*J1035</f>
        <v>0</v>
      </c>
      <c r="R1035" s="26" t="e">
        <f>(Q1035*9)/N1035</f>
        <v>#DIV/0!</v>
      </c>
      <c r="S1035" s="25">
        <f>F1035*K1035</f>
        <v>0</v>
      </c>
      <c r="T1035" s="23">
        <f>L1035*F1035</f>
        <v>0</v>
      </c>
      <c r="U1035" s="23">
        <f>M1035*F1035</f>
        <v>0</v>
      </c>
      <c r="V1035" s="27" t="e">
        <f>(U1035*4)/N1035</f>
        <v>#DIV/0!</v>
      </c>
      <c r="W1035" s="28" t="e">
        <f>U1035/E1035</f>
        <v>#DIV/0!</v>
      </c>
      <c r="X1035" s="16">
        <f>IF($D$3="Calories",N1035,"")</f>
        <v>0</v>
      </c>
      <c r="Y1035" s="16">
        <f>IF($F$3="Grams",O1035,IF($F$3="% Calories",P1035,""))</f>
        <v>0</v>
      </c>
      <c r="Z1035" s="16" t="str">
        <f>IF($G$3="Grams",K1035,"")</f>
        <v/>
      </c>
      <c r="AA1035" s="16">
        <f>IF($H$3="Grams",Q1035,IF($H$3="% Calories",R1035,""))</f>
        <v>0</v>
      </c>
      <c r="AB1035" s="16" t="str">
        <f>IF($I$3="Milligrams",T1035,"")</f>
        <v/>
      </c>
      <c r="AC1035" s="16">
        <f>IF($E$3="Grams",U1035, IF($E$3="% Calories", V1035, IF($E$3="% Weight",W1035, "")))</f>
        <v>0</v>
      </c>
      <c r="AD1035" s="46">
        <v>2</v>
      </c>
    </row>
    <row r="1036" spans="1:30">
      <c r="A1036" s="30" t="str">
        <f>IF(AND((AB1036&lt;='Vending Compliance'!$I$4),(AA1036&lt;='Vending Compliance'!$H$4),(Z1036&lt;='Vending Compliance'!$G$4),(Y1036&lt;='Vending Compliance'!$F$4),(X1036&lt;='Vending Compliance'!$D$4)),"Compliant","Non-Compliant")</f>
        <v>Compliant</v>
      </c>
      <c r="B1036" s="38"/>
      <c r="C1036" s="38"/>
      <c r="D1036" s="39"/>
      <c r="E1036" s="40"/>
      <c r="F1036" s="31"/>
      <c r="G1036" s="31"/>
      <c r="H1036" s="31"/>
      <c r="I1036" s="31"/>
      <c r="J1036" s="31"/>
      <c r="K1036" s="31"/>
      <c r="L1036" s="31"/>
      <c r="M1036" s="31"/>
      <c r="N1036" s="32">
        <f>F1036*G1036</f>
        <v>0</v>
      </c>
      <c r="O1036" s="32">
        <f>F1036*H1036</f>
        <v>0</v>
      </c>
      <c r="P1036" s="33" t="e">
        <f>(I1036*F1036)/N1036</f>
        <v>#DIV/0!</v>
      </c>
      <c r="Q1036" s="34">
        <f>F1036*J1036</f>
        <v>0</v>
      </c>
      <c r="R1036" s="35" t="e">
        <f>(Q1036*9)/N1036</f>
        <v>#DIV/0!</v>
      </c>
      <c r="S1036" s="34">
        <f>F1036*K1036</f>
        <v>0</v>
      </c>
      <c r="T1036" s="32">
        <f>L1036*F1036</f>
        <v>0</v>
      </c>
      <c r="U1036" s="32">
        <f>M1036*F1036</f>
        <v>0</v>
      </c>
      <c r="V1036" s="36" t="e">
        <f>(U1036*4)/N1036</f>
        <v>#DIV/0!</v>
      </c>
      <c r="W1036" s="37" t="e">
        <f>U1036/E1036</f>
        <v>#DIV/0!</v>
      </c>
      <c r="X1036" s="16">
        <f>IF($D$3="Calories",N1036,"")</f>
        <v>0</v>
      </c>
      <c r="Y1036" s="16">
        <f>IF($F$3="Grams",O1036,IF($F$3="% Calories",P1036,""))</f>
        <v>0</v>
      </c>
      <c r="Z1036" s="16" t="str">
        <f>IF($G$3="Grams",K1036,"")</f>
        <v/>
      </c>
      <c r="AA1036" s="16">
        <f>IF($H$3="Grams",Q1036,IF($H$3="% Calories",R1036,""))</f>
        <v>0</v>
      </c>
      <c r="AB1036" s="16" t="str">
        <f>IF($I$3="Milligrams",T1036,"")</f>
        <v/>
      </c>
      <c r="AC1036" s="16">
        <f>IF($E$3="Grams",U1036, IF($E$3="% Calories", V1036, IF($E$3="% Weight",W1036, "")))</f>
        <v>0</v>
      </c>
      <c r="AD1036" s="46">
        <v>2</v>
      </c>
    </row>
    <row r="1037" spans="1:30">
      <c r="A1037" s="21" t="str">
        <f>IF(AND((AB1037&lt;='Vending Compliance'!$I$4),(AA1037&lt;='Vending Compliance'!$H$4),(Z1037&lt;='Vending Compliance'!$G$4),(Y1037&lt;='Vending Compliance'!$F$4),(X1037&lt;='Vending Compliance'!$D$4)),"Compliant","Non-Compliant")</f>
        <v>Compliant</v>
      </c>
      <c r="B1037" s="41"/>
      <c r="C1037" s="41"/>
      <c r="D1037" s="42"/>
      <c r="E1037" s="43"/>
      <c r="F1037" s="22"/>
      <c r="G1037" s="22"/>
      <c r="H1037" s="22"/>
      <c r="I1037" s="22"/>
      <c r="J1037" s="22"/>
      <c r="K1037" s="22"/>
      <c r="L1037" s="22"/>
      <c r="M1037" s="22"/>
      <c r="N1037" s="23">
        <f>F1037*G1037</f>
        <v>0</v>
      </c>
      <c r="O1037" s="23">
        <f>F1037*H1037</f>
        <v>0</v>
      </c>
      <c r="P1037" s="24" t="e">
        <f>(I1037*F1037)/N1037</f>
        <v>#DIV/0!</v>
      </c>
      <c r="Q1037" s="25">
        <f>F1037*J1037</f>
        <v>0</v>
      </c>
      <c r="R1037" s="26" t="e">
        <f>(Q1037*9)/N1037</f>
        <v>#DIV/0!</v>
      </c>
      <c r="S1037" s="25">
        <f>F1037*K1037</f>
        <v>0</v>
      </c>
      <c r="T1037" s="23">
        <f>L1037*F1037</f>
        <v>0</v>
      </c>
      <c r="U1037" s="23">
        <f>M1037*F1037</f>
        <v>0</v>
      </c>
      <c r="V1037" s="27" t="e">
        <f>(U1037*4)/N1037</f>
        <v>#DIV/0!</v>
      </c>
      <c r="W1037" s="28" t="e">
        <f>U1037/E1037</f>
        <v>#DIV/0!</v>
      </c>
      <c r="X1037" s="16">
        <f>IF($D$3="Calories",N1037,"")</f>
        <v>0</v>
      </c>
      <c r="Y1037" s="16">
        <f>IF($F$3="Grams",O1037,IF($F$3="% Calories",P1037,""))</f>
        <v>0</v>
      </c>
      <c r="Z1037" s="16" t="str">
        <f>IF($G$3="Grams",K1037,"")</f>
        <v/>
      </c>
      <c r="AA1037" s="16">
        <f>IF($H$3="Grams",Q1037,IF($H$3="% Calories",R1037,""))</f>
        <v>0</v>
      </c>
      <c r="AB1037" s="16" t="str">
        <f>IF($I$3="Milligrams",T1037,"")</f>
        <v/>
      </c>
      <c r="AC1037" s="16">
        <f>IF($E$3="Grams",U1037, IF($E$3="% Calories", V1037, IF($E$3="% Weight",W1037, "")))</f>
        <v>0</v>
      </c>
      <c r="AD1037" s="46">
        <v>2</v>
      </c>
    </row>
    <row r="1038" spans="1:30">
      <c r="A1038" s="30" t="str">
        <f>IF(AND((AB1038&lt;='Vending Compliance'!$I$4),(AA1038&lt;='Vending Compliance'!$H$4),(Z1038&lt;='Vending Compliance'!$G$4),(Y1038&lt;='Vending Compliance'!$F$4),(X1038&lt;='Vending Compliance'!$D$4)),"Compliant","Non-Compliant")</f>
        <v>Compliant</v>
      </c>
      <c r="B1038" s="38"/>
      <c r="C1038" s="38"/>
      <c r="D1038" s="39"/>
      <c r="E1038" s="40"/>
      <c r="F1038" s="31"/>
      <c r="G1038" s="31"/>
      <c r="H1038" s="31"/>
      <c r="I1038" s="31"/>
      <c r="J1038" s="31"/>
      <c r="K1038" s="31"/>
      <c r="L1038" s="31"/>
      <c r="M1038" s="31"/>
      <c r="N1038" s="32">
        <f>F1038*G1038</f>
        <v>0</v>
      </c>
      <c r="O1038" s="32">
        <f>F1038*H1038</f>
        <v>0</v>
      </c>
      <c r="P1038" s="33" t="e">
        <f>(I1038*F1038)/N1038</f>
        <v>#DIV/0!</v>
      </c>
      <c r="Q1038" s="34">
        <f>F1038*J1038</f>
        <v>0</v>
      </c>
      <c r="R1038" s="35" t="e">
        <f>(Q1038*9)/N1038</f>
        <v>#DIV/0!</v>
      </c>
      <c r="S1038" s="34">
        <f>F1038*K1038</f>
        <v>0</v>
      </c>
      <c r="T1038" s="32">
        <f>L1038*F1038</f>
        <v>0</v>
      </c>
      <c r="U1038" s="32">
        <f>M1038*F1038</f>
        <v>0</v>
      </c>
      <c r="V1038" s="36" t="e">
        <f>(U1038*4)/N1038</f>
        <v>#DIV/0!</v>
      </c>
      <c r="W1038" s="37" t="e">
        <f>U1038/E1038</f>
        <v>#DIV/0!</v>
      </c>
      <c r="X1038" s="16">
        <f>IF($D$3="Calories",N1038,"")</f>
        <v>0</v>
      </c>
      <c r="Y1038" s="16">
        <f>IF($F$3="Grams",O1038,IF($F$3="% Calories",P1038,""))</f>
        <v>0</v>
      </c>
      <c r="Z1038" s="16" t="str">
        <f>IF($G$3="Grams",K1038,"")</f>
        <v/>
      </c>
      <c r="AA1038" s="16">
        <f>IF($H$3="Grams",Q1038,IF($H$3="% Calories",R1038,""))</f>
        <v>0</v>
      </c>
      <c r="AB1038" s="16" t="str">
        <f>IF($I$3="Milligrams",T1038,"")</f>
        <v/>
      </c>
      <c r="AC1038" s="16">
        <f>IF($E$3="Grams",U1038, IF($E$3="% Calories", V1038, IF($E$3="% Weight",W1038, "")))</f>
        <v>0</v>
      </c>
      <c r="AD1038" s="46">
        <v>2</v>
      </c>
    </row>
    <row r="1039" spans="1:30">
      <c r="A1039" s="21" t="str">
        <f>IF(AND((AB1039&lt;='Vending Compliance'!$I$4),(AA1039&lt;='Vending Compliance'!$H$4),(Z1039&lt;='Vending Compliance'!$G$4),(Y1039&lt;='Vending Compliance'!$F$4),(X1039&lt;='Vending Compliance'!$D$4)),"Compliant","Non-Compliant")</f>
        <v>Compliant</v>
      </c>
      <c r="B1039" s="41"/>
      <c r="C1039" s="41"/>
      <c r="D1039" s="42"/>
      <c r="E1039" s="43"/>
      <c r="F1039" s="22"/>
      <c r="G1039" s="22"/>
      <c r="H1039" s="22"/>
      <c r="I1039" s="22"/>
      <c r="J1039" s="22"/>
      <c r="K1039" s="22"/>
      <c r="L1039" s="22"/>
      <c r="M1039" s="22"/>
      <c r="N1039" s="23">
        <f>F1039*G1039</f>
        <v>0</v>
      </c>
      <c r="O1039" s="23">
        <f>F1039*H1039</f>
        <v>0</v>
      </c>
      <c r="P1039" s="24" t="e">
        <f>(I1039*F1039)/N1039</f>
        <v>#DIV/0!</v>
      </c>
      <c r="Q1039" s="25">
        <f>F1039*J1039</f>
        <v>0</v>
      </c>
      <c r="R1039" s="26" t="e">
        <f>(Q1039*9)/N1039</f>
        <v>#DIV/0!</v>
      </c>
      <c r="S1039" s="25">
        <f>F1039*K1039</f>
        <v>0</v>
      </c>
      <c r="T1039" s="23">
        <f>L1039*F1039</f>
        <v>0</v>
      </c>
      <c r="U1039" s="23">
        <f>M1039*F1039</f>
        <v>0</v>
      </c>
      <c r="V1039" s="27" t="e">
        <f>(U1039*4)/N1039</f>
        <v>#DIV/0!</v>
      </c>
      <c r="W1039" s="28" t="e">
        <f>U1039/E1039</f>
        <v>#DIV/0!</v>
      </c>
      <c r="X1039" s="16">
        <f>IF($D$3="Calories",N1039,"")</f>
        <v>0</v>
      </c>
      <c r="Y1039" s="16">
        <f>IF($F$3="Grams",O1039,IF($F$3="% Calories",P1039,""))</f>
        <v>0</v>
      </c>
      <c r="Z1039" s="16" t="str">
        <f>IF($G$3="Grams",K1039,"")</f>
        <v/>
      </c>
      <c r="AA1039" s="16">
        <f>IF($H$3="Grams",Q1039,IF($H$3="% Calories",R1039,""))</f>
        <v>0</v>
      </c>
      <c r="AB1039" s="16" t="str">
        <f>IF($I$3="Milligrams",T1039,"")</f>
        <v/>
      </c>
      <c r="AC1039" s="16">
        <f>IF($E$3="Grams",U1039, IF($E$3="% Calories", V1039, IF($E$3="% Weight",W1039, "")))</f>
        <v>0</v>
      </c>
      <c r="AD1039" s="46">
        <v>2</v>
      </c>
    </row>
    <row r="1040" spans="1:30">
      <c r="A1040" s="30" t="str">
        <f>IF(AND((AB1040&lt;='Vending Compliance'!$I$4),(AA1040&lt;='Vending Compliance'!$H$4),(Z1040&lt;='Vending Compliance'!$G$4),(Y1040&lt;='Vending Compliance'!$F$4),(X1040&lt;='Vending Compliance'!$D$4)),"Compliant","Non-Compliant")</f>
        <v>Compliant</v>
      </c>
      <c r="B1040" s="38"/>
      <c r="C1040" s="38"/>
      <c r="D1040" s="39"/>
      <c r="E1040" s="40"/>
      <c r="F1040" s="31"/>
      <c r="G1040" s="31"/>
      <c r="H1040" s="31"/>
      <c r="I1040" s="31"/>
      <c r="J1040" s="31"/>
      <c r="K1040" s="31"/>
      <c r="L1040" s="31"/>
      <c r="M1040" s="31"/>
      <c r="N1040" s="32">
        <f>F1040*G1040</f>
        <v>0</v>
      </c>
      <c r="O1040" s="32">
        <f>F1040*H1040</f>
        <v>0</v>
      </c>
      <c r="P1040" s="33" t="e">
        <f>(I1040*F1040)/N1040</f>
        <v>#DIV/0!</v>
      </c>
      <c r="Q1040" s="34">
        <f>F1040*J1040</f>
        <v>0</v>
      </c>
      <c r="R1040" s="35" t="e">
        <f>(Q1040*9)/N1040</f>
        <v>#DIV/0!</v>
      </c>
      <c r="S1040" s="34">
        <f>F1040*K1040</f>
        <v>0</v>
      </c>
      <c r="T1040" s="32">
        <f>L1040*F1040</f>
        <v>0</v>
      </c>
      <c r="U1040" s="32">
        <f>M1040*F1040</f>
        <v>0</v>
      </c>
      <c r="V1040" s="36" t="e">
        <f>(U1040*4)/N1040</f>
        <v>#DIV/0!</v>
      </c>
      <c r="W1040" s="37" t="e">
        <f>U1040/E1040</f>
        <v>#DIV/0!</v>
      </c>
      <c r="X1040" s="16">
        <f>IF($D$3="Calories",N1040,"")</f>
        <v>0</v>
      </c>
      <c r="Y1040" s="16">
        <f>IF($F$3="Grams",O1040,IF($F$3="% Calories",P1040,""))</f>
        <v>0</v>
      </c>
      <c r="Z1040" s="16" t="str">
        <f>IF($G$3="Grams",K1040,"")</f>
        <v/>
      </c>
      <c r="AA1040" s="16">
        <f>IF($H$3="Grams",Q1040,IF($H$3="% Calories",R1040,""))</f>
        <v>0</v>
      </c>
      <c r="AB1040" s="16" t="str">
        <f>IF($I$3="Milligrams",T1040,"")</f>
        <v/>
      </c>
      <c r="AC1040" s="16">
        <f>IF($E$3="Grams",U1040, IF($E$3="% Calories", V1040, IF($E$3="% Weight",W1040, "")))</f>
        <v>0</v>
      </c>
      <c r="AD1040" s="46">
        <v>2</v>
      </c>
    </row>
    <row r="1041" spans="1:32">
      <c r="A1041" s="21" t="str">
        <f>IF(AND((AB1041&lt;='Vending Compliance'!$I$4),(AA1041&lt;='Vending Compliance'!$H$4),(Z1041&lt;='Vending Compliance'!$G$4),(Y1041&lt;='Vending Compliance'!$F$4),(X1041&lt;='Vending Compliance'!$D$4)),"Compliant","Non-Compliant")</f>
        <v>Compliant</v>
      </c>
      <c r="B1041" s="41"/>
      <c r="C1041" s="41"/>
      <c r="D1041" s="42"/>
      <c r="E1041" s="43"/>
      <c r="F1041" s="22"/>
      <c r="G1041" s="22"/>
      <c r="H1041" s="22"/>
      <c r="I1041" s="22"/>
      <c r="J1041" s="22"/>
      <c r="K1041" s="22"/>
      <c r="L1041" s="22"/>
      <c r="M1041" s="22"/>
      <c r="N1041" s="23">
        <f>F1041*G1041</f>
        <v>0</v>
      </c>
      <c r="O1041" s="23">
        <f>F1041*H1041</f>
        <v>0</v>
      </c>
      <c r="P1041" s="24" t="e">
        <f>(I1041*F1041)/N1041</f>
        <v>#DIV/0!</v>
      </c>
      <c r="Q1041" s="25">
        <f>F1041*J1041</f>
        <v>0</v>
      </c>
      <c r="R1041" s="26" t="e">
        <f>(Q1041*9)/N1041</f>
        <v>#DIV/0!</v>
      </c>
      <c r="S1041" s="25">
        <f>F1041*K1041</f>
        <v>0</v>
      </c>
      <c r="T1041" s="23">
        <f>L1041*F1041</f>
        <v>0</v>
      </c>
      <c r="U1041" s="23">
        <f>M1041*F1041</f>
        <v>0</v>
      </c>
      <c r="V1041" s="27" t="e">
        <f>(U1041*4)/N1041</f>
        <v>#DIV/0!</v>
      </c>
      <c r="W1041" s="28" t="e">
        <f>U1041/E1041</f>
        <v>#DIV/0!</v>
      </c>
      <c r="X1041" s="16">
        <f>IF($D$3="Calories",N1041,"")</f>
        <v>0</v>
      </c>
      <c r="Y1041" s="16">
        <f>IF($F$3="Grams",O1041,IF($F$3="% Calories",P1041,""))</f>
        <v>0</v>
      </c>
      <c r="Z1041" s="16" t="str">
        <f>IF($G$3="Grams",K1041,"")</f>
        <v/>
      </c>
      <c r="AA1041" s="16">
        <f>IF($H$3="Grams",Q1041,IF($H$3="% Calories",R1041,""))</f>
        <v>0</v>
      </c>
      <c r="AB1041" s="16" t="str">
        <f>IF($I$3="Milligrams",T1041,"")</f>
        <v/>
      </c>
      <c r="AC1041" s="16">
        <f>IF($E$3="Grams",U1041, IF($E$3="% Calories", V1041, IF($E$3="% Weight",W1041, "")))</f>
        <v>0</v>
      </c>
      <c r="AD1041" s="46">
        <v>2</v>
      </c>
    </row>
    <row r="1042" spans="1:32">
      <c r="A1042" s="30" t="str">
        <f>IF(AND((AB1042&lt;='Vending Compliance'!$I$4),(AA1042&lt;='Vending Compliance'!$H$4),(Z1042&lt;='Vending Compliance'!$G$4),(Y1042&lt;='Vending Compliance'!$F$4),(X1042&lt;='Vending Compliance'!$D$4)),"Compliant","Non-Compliant")</f>
        <v>Compliant</v>
      </c>
      <c r="B1042" s="38"/>
      <c r="C1042" s="38"/>
      <c r="D1042" s="39"/>
      <c r="E1042" s="40"/>
      <c r="F1042" s="31"/>
      <c r="G1042" s="31"/>
      <c r="H1042" s="31"/>
      <c r="I1042" s="31"/>
      <c r="J1042" s="31"/>
      <c r="K1042" s="31"/>
      <c r="L1042" s="31"/>
      <c r="M1042" s="31"/>
      <c r="N1042" s="32">
        <f>F1042*G1042</f>
        <v>0</v>
      </c>
      <c r="O1042" s="32">
        <f>F1042*H1042</f>
        <v>0</v>
      </c>
      <c r="P1042" s="33" t="e">
        <f>(I1042*F1042)/N1042</f>
        <v>#DIV/0!</v>
      </c>
      <c r="Q1042" s="34">
        <f>F1042*J1042</f>
        <v>0</v>
      </c>
      <c r="R1042" s="35" t="e">
        <f>(Q1042*9)/N1042</f>
        <v>#DIV/0!</v>
      </c>
      <c r="S1042" s="34">
        <f>F1042*K1042</f>
        <v>0</v>
      </c>
      <c r="T1042" s="32">
        <f>L1042*F1042</f>
        <v>0</v>
      </c>
      <c r="U1042" s="32">
        <f>M1042*F1042</f>
        <v>0</v>
      </c>
      <c r="V1042" s="36" t="e">
        <f>(U1042*4)/N1042</f>
        <v>#DIV/0!</v>
      </c>
      <c r="W1042" s="37" t="e">
        <f>U1042/E1042</f>
        <v>#DIV/0!</v>
      </c>
      <c r="X1042" s="16">
        <f>IF($D$3="Calories",N1042,"")</f>
        <v>0</v>
      </c>
      <c r="Y1042" s="16">
        <f>IF($F$3="Grams",O1042,IF($F$3="% Calories",P1042,""))</f>
        <v>0</v>
      </c>
      <c r="Z1042" s="16" t="str">
        <f>IF($G$3="Grams",K1042,"")</f>
        <v/>
      </c>
      <c r="AA1042" s="16">
        <f>IF($H$3="Grams",Q1042,IF($H$3="% Calories",R1042,""))</f>
        <v>0</v>
      </c>
      <c r="AB1042" s="16" t="str">
        <f>IF($I$3="Milligrams",T1042,"")</f>
        <v/>
      </c>
      <c r="AC1042" s="16">
        <f>IF($E$3="Grams",U1042, IF($E$3="% Calories", V1042, IF($E$3="% Weight",W1042, "")))</f>
        <v>0</v>
      </c>
      <c r="AD1042" s="46">
        <v>2</v>
      </c>
    </row>
    <row r="1043" spans="1:32">
      <c r="A1043" s="21" t="str">
        <f>IF(AND((AB1043&lt;='Vending Compliance'!$I$4),(AA1043&lt;='Vending Compliance'!$H$4),(Z1043&lt;='Vending Compliance'!$G$4),(Y1043&lt;='Vending Compliance'!$F$4),(X1043&lt;='Vending Compliance'!$D$4)),"Compliant","Non-Compliant")</f>
        <v>Compliant</v>
      </c>
      <c r="B1043" s="41"/>
      <c r="C1043" s="41"/>
      <c r="D1043" s="42"/>
      <c r="E1043" s="43"/>
      <c r="F1043" s="22"/>
      <c r="G1043" s="22"/>
      <c r="H1043" s="22"/>
      <c r="I1043" s="22"/>
      <c r="J1043" s="22"/>
      <c r="K1043" s="22"/>
      <c r="L1043" s="22"/>
      <c r="M1043" s="22"/>
      <c r="N1043" s="23">
        <f>F1043*G1043</f>
        <v>0</v>
      </c>
      <c r="O1043" s="23">
        <f>F1043*H1043</f>
        <v>0</v>
      </c>
      <c r="P1043" s="24" t="e">
        <f>(I1043*F1043)/N1043</f>
        <v>#DIV/0!</v>
      </c>
      <c r="Q1043" s="25">
        <f>F1043*J1043</f>
        <v>0</v>
      </c>
      <c r="R1043" s="26" t="e">
        <f>(Q1043*9)/N1043</f>
        <v>#DIV/0!</v>
      </c>
      <c r="S1043" s="25">
        <f>F1043*K1043</f>
        <v>0</v>
      </c>
      <c r="T1043" s="23">
        <f>L1043*F1043</f>
        <v>0</v>
      </c>
      <c r="U1043" s="23">
        <f>M1043*F1043</f>
        <v>0</v>
      </c>
      <c r="V1043" s="27" t="e">
        <f>(U1043*4)/N1043</f>
        <v>#DIV/0!</v>
      </c>
      <c r="W1043" s="28" t="e">
        <f>U1043/E1043</f>
        <v>#DIV/0!</v>
      </c>
      <c r="X1043" s="16">
        <f>IF($D$3="Calories",N1043,"")</f>
        <v>0</v>
      </c>
      <c r="Y1043" s="16">
        <f>IF($F$3="Grams",O1043,IF($F$3="% Calories",P1043,""))</f>
        <v>0</v>
      </c>
      <c r="Z1043" s="16" t="str">
        <f>IF($G$3="Grams",K1043,"")</f>
        <v/>
      </c>
      <c r="AA1043" s="16">
        <f>IF($H$3="Grams",Q1043,IF($H$3="% Calories",R1043,""))</f>
        <v>0</v>
      </c>
      <c r="AB1043" s="16" t="str">
        <f>IF($I$3="Milligrams",T1043,"")</f>
        <v/>
      </c>
      <c r="AC1043" s="16">
        <f>IF($E$3="Grams",U1043, IF($E$3="% Calories", V1043, IF($E$3="% Weight",W1043, "")))</f>
        <v>0</v>
      </c>
      <c r="AD1043" s="46">
        <v>2</v>
      </c>
    </row>
    <row r="1044" spans="1:32">
      <c r="A1044" s="30" t="str">
        <f>IF(AND((AB1044&lt;='Vending Compliance'!$I$4),(AA1044&lt;='Vending Compliance'!$H$4),(Z1044&lt;='Vending Compliance'!$G$4),(Y1044&lt;='Vending Compliance'!$F$4),(X1044&lt;='Vending Compliance'!$D$4)),"Compliant","Non-Compliant")</f>
        <v>Compliant</v>
      </c>
      <c r="B1044" s="38"/>
      <c r="C1044" s="38"/>
      <c r="D1044" s="39"/>
      <c r="E1044" s="40"/>
      <c r="F1044" s="31"/>
      <c r="G1044" s="31"/>
      <c r="H1044" s="31"/>
      <c r="I1044" s="31"/>
      <c r="J1044" s="31"/>
      <c r="K1044" s="31"/>
      <c r="L1044" s="31"/>
      <c r="M1044" s="31"/>
      <c r="N1044" s="32">
        <f>F1044*G1044</f>
        <v>0</v>
      </c>
      <c r="O1044" s="32">
        <f>F1044*H1044</f>
        <v>0</v>
      </c>
      <c r="P1044" s="33" t="e">
        <f>(I1044*F1044)/N1044</f>
        <v>#DIV/0!</v>
      </c>
      <c r="Q1044" s="34">
        <f>F1044*J1044</f>
        <v>0</v>
      </c>
      <c r="R1044" s="35" t="e">
        <f>(Q1044*9)/N1044</f>
        <v>#DIV/0!</v>
      </c>
      <c r="S1044" s="34">
        <f>F1044*K1044</f>
        <v>0</v>
      </c>
      <c r="T1044" s="32">
        <f>L1044*F1044</f>
        <v>0</v>
      </c>
      <c r="U1044" s="32">
        <f>M1044*F1044</f>
        <v>0</v>
      </c>
      <c r="V1044" s="36" t="e">
        <f>(U1044*4)/N1044</f>
        <v>#DIV/0!</v>
      </c>
      <c r="W1044" s="37" t="e">
        <f>U1044/E1044</f>
        <v>#DIV/0!</v>
      </c>
      <c r="X1044" s="16">
        <f>IF($D$3="Calories",N1044,"")</f>
        <v>0</v>
      </c>
      <c r="Y1044" s="16">
        <f>IF($F$3="Grams",O1044,IF($F$3="% Calories",P1044,""))</f>
        <v>0</v>
      </c>
      <c r="Z1044" s="16" t="str">
        <f>IF($G$3="Grams",K1044,"")</f>
        <v/>
      </c>
      <c r="AA1044" s="16">
        <f>IF($H$3="Grams",Q1044,IF($H$3="% Calories",R1044,""))</f>
        <v>0</v>
      </c>
      <c r="AB1044" s="16" t="str">
        <f>IF($I$3="Milligrams",T1044,"")</f>
        <v/>
      </c>
      <c r="AC1044" s="16">
        <f>IF($E$3="Grams",U1044, IF($E$3="% Calories", V1044, IF($E$3="% Weight",W1044, "")))</f>
        <v>0</v>
      </c>
      <c r="AD1044" s="46">
        <v>2</v>
      </c>
    </row>
    <row r="1045" spans="1:32">
      <c r="A1045" s="21" t="str">
        <f>IF(AND((AB1045&lt;='Vending Compliance'!$I$4),(AA1045&lt;='Vending Compliance'!$H$4),(Z1045&lt;='Vending Compliance'!$G$4),(Y1045&lt;='Vending Compliance'!$F$4),(X1045&lt;='Vending Compliance'!$D$4)),"Compliant","Non-Compliant")</f>
        <v>Compliant</v>
      </c>
      <c r="B1045" s="41"/>
      <c r="C1045" s="41"/>
      <c r="D1045" s="42"/>
      <c r="E1045" s="43"/>
      <c r="F1045" s="22"/>
      <c r="G1045" s="22"/>
      <c r="H1045" s="22"/>
      <c r="I1045" s="22"/>
      <c r="J1045" s="22"/>
      <c r="K1045" s="22"/>
      <c r="L1045" s="22"/>
      <c r="M1045" s="22"/>
      <c r="N1045" s="23">
        <f>F1045*G1045</f>
        <v>0</v>
      </c>
      <c r="O1045" s="23">
        <f>F1045*H1045</f>
        <v>0</v>
      </c>
      <c r="P1045" s="24" t="e">
        <f>(I1045*F1045)/N1045</f>
        <v>#DIV/0!</v>
      </c>
      <c r="Q1045" s="25">
        <f>F1045*J1045</f>
        <v>0</v>
      </c>
      <c r="R1045" s="26" t="e">
        <f>(Q1045*9)/N1045</f>
        <v>#DIV/0!</v>
      </c>
      <c r="S1045" s="25">
        <f>F1045*K1045</f>
        <v>0</v>
      </c>
      <c r="T1045" s="23">
        <f>L1045*F1045</f>
        <v>0</v>
      </c>
      <c r="U1045" s="23">
        <f>M1045*F1045</f>
        <v>0</v>
      </c>
      <c r="V1045" s="27" t="e">
        <f>(U1045*4)/N1045</f>
        <v>#DIV/0!</v>
      </c>
      <c r="W1045" s="28" t="e">
        <f>U1045/E1045</f>
        <v>#DIV/0!</v>
      </c>
      <c r="X1045" s="16">
        <f>IF($D$3="Calories",N1045,"")</f>
        <v>0</v>
      </c>
      <c r="Y1045" s="16">
        <f>IF($F$3="Grams",O1045,IF($F$3="% Calories",P1045,""))</f>
        <v>0</v>
      </c>
      <c r="Z1045" s="16" t="str">
        <f>IF($G$3="Grams",K1045,"")</f>
        <v/>
      </c>
      <c r="AA1045" s="16">
        <f>IF($H$3="Grams",Q1045,IF($H$3="% Calories",R1045,""))</f>
        <v>0</v>
      </c>
      <c r="AB1045" s="16" t="str">
        <f>IF($I$3="Milligrams",T1045,"")</f>
        <v/>
      </c>
      <c r="AC1045" s="16">
        <f>IF($E$3="Grams",U1045, IF($E$3="% Calories", V1045, IF($E$3="% Weight",W1045, "")))</f>
        <v>0</v>
      </c>
      <c r="AD1045" s="46">
        <v>2</v>
      </c>
    </row>
    <row r="1046" spans="1:32">
      <c r="A1046" s="30" t="str">
        <f>IF(AND((AB1046&lt;='Vending Compliance'!$I$4),(AA1046&lt;='Vending Compliance'!$H$4),(Z1046&lt;='Vending Compliance'!$G$4),(Y1046&lt;='Vending Compliance'!$F$4),(X1046&lt;='Vending Compliance'!$D$4)),"Compliant","Non-Compliant")</f>
        <v>Compliant</v>
      </c>
      <c r="B1046" s="38"/>
      <c r="C1046" s="38"/>
      <c r="D1046" s="39"/>
      <c r="E1046" s="40"/>
      <c r="F1046" s="31"/>
      <c r="G1046" s="31"/>
      <c r="H1046" s="31"/>
      <c r="I1046" s="31"/>
      <c r="J1046" s="31"/>
      <c r="K1046" s="31"/>
      <c r="L1046" s="31"/>
      <c r="M1046" s="31"/>
      <c r="N1046" s="32">
        <f>F1046*G1046</f>
        <v>0</v>
      </c>
      <c r="O1046" s="32">
        <f>F1046*H1046</f>
        <v>0</v>
      </c>
      <c r="P1046" s="33" t="e">
        <f>(I1046*F1046)/N1046</f>
        <v>#DIV/0!</v>
      </c>
      <c r="Q1046" s="34">
        <f>F1046*J1046</f>
        <v>0</v>
      </c>
      <c r="R1046" s="35" t="e">
        <f>(Q1046*9)/N1046</f>
        <v>#DIV/0!</v>
      </c>
      <c r="S1046" s="34">
        <f>F1046*K1046</f>
        <v>0</v>
      </c>
      <c r="T1046" s="32">
        <f>L1046*F1046</f>
        <v>0</v>
      </c>
      <c r="U1046" s="32">
        <f>M1046*F1046</f>
        <v>0</v>
      </c>
      <c r="V1046" s="36" t="e">
        <f>(U1046*4)/N1046</f>
        <v>#DIV/0!</v>
      </c>
      <c r="W1046" s="37" t="e">
        <f>U1046/E1046</f>
        <v>#DIV/0!</v>
      </c>
      <c r="X1046" s="16">
        <f>IF($D$3="Calories",N1046,"")</f>
        <v>0</v>
      </c>
      <c r="Y1046" s="16">
        <f>IF($F$3="Grams",O1046,IF($F$3="% Calories",P1046,""))</f>
        <v>0</v>
      </c>
      <c r="Z1046" s="16" t="str">
        <f>IF($G$3="Grams",K1046,"")</f>
        <v/>
      </c>
      <c r="AA1046" s="16">
        <f>IF($H$3="Grams",Q1046,IF($H$3="% Calories",R1046,""))</f>
        <v>0</v>
      </c>
      <c r="AB1046" s="16" t="str">
        <f>IF($I$3="Milligrams",T1046,"")</f>
        <v/>
      </c>
      <c r="AC1046" s="16">
        <f>IF($E$3="Grams",U1046, IF($E$3="% Calories", V1046, IF($E$3="% Weight",W1046, "")))</f>
        <v>0</v>
      </c>
      <c r="AD1046" s="46">
        <v>2</v>
      </c>
    </row>
    <row r="1047" spans="1:32">
      <c r="A1047" s="21" t="str">
        <f>IF(AND((AB1047&lt;='Vending Compliance'!$I$4),(AA1047&lt;='Vending Compliance'!$H$4),(Z1047&lt;='Vending Compliance'!$G$4),(Y1047&lt;='Vending Compliance'!$F$4),(X1047&lt;='Vending Compliance'!$D$4)),"Compliant","Non-Compliant")</f>
        <v>Compliant</v>
      </c>
      <c r="B1047" s="41"/>
      <c r="C1047" s="41"/>
      <c r="D1047" s="42"/>
      <c r="E1047" s="43"/>
      <c r="F1047" s="22"/>
      <c r="G1047" s="22"/>
      <c r="H1047" s="22"/>
      <c r="I1047" s="22"/>
      <c r="J1047" s="22"/>
      <c r="K1047" s="22"/>
      <c r="L1047" s="22"/>
      <c r="M1047" s="22"/>
      <c r="N1047" s="23">
        <f>F1047*G1047</f>
        <v>0</v>
      </c>
      <c r="O1047" s="23">
        <f>F1047*H1047</f>
        <v>0</v>
      </c>
      <c r="P1047" s="24" t="e">
        <f>(I1047*F1047)/N1047</f>
        <v>#DIV/0!</v>
      </c>
      <c r="Q1047" s="25">
        <f>F1047*J1047</f>
        <v>0</v>
      </c>
      <c r="R1047" s="26" t="e">
        <f>(Q1047*9)/N1047</f>
        <v>#DIV/0!</v>
      </c>
      <c r="S1047" s="25">
        <f>F1047*K1047</f>
        <v>0</v>
      </c>
      <c r="T1047" s="23">
        <f>L1047*F1047</f>
        <v>0</v>
      </c>
      <c r="U1047" s="23">
        <f>M1047*F1047</f>
        <v>0</v>
      </c>
      <c r="V1047" s="27" t="e">
        <f>(U1047*4)/N1047</f>
        <v>#DIV/0!</v>
      </c>
      <c r="W1047" s="28" t="e">
        <f>U1047/E1047</f>
        <v>#DIV/0!</v>
      </c>
      <c r="X1047" s="16">
        <f>IF($D$3="Calories",N1047,"")</f>
        <v>0</v>
      </c>
      <c r="Y1047" s="16">
        <f>IF($F$3="Grams",O1047,IF($F$3="% Calories",P1047,""))</f>
        <v>0</v>
      </c>
      <c r="Z1047" s="16" t="str">
        <f>IF($G$3="Grams",K1047,"")</f>
        <v/>
      </c>
      <c r="AA1047" s="16">
        <f>IF($H$3="Grams",Q1047,IF($H$3="% Calories",R1047,""))</f>
        <v>0</v>
      </c>
      <c r="AB1047" s="16" t="str">
        <f>IF($I$3="Milligrams",T1047,"")</f>
        <v/>
      </c>
      <c r="AC1047" s="16">
        <f>IF($E$3="Grams",U1047, IF($E$3="% Calories", V1047, IF($E$3="% Weight",W1047, "")))</f>
        <v>0</v>
      </c>
      <c r="AD1047" s="46">
        <v>2</v>
      </c>
    </row>
    <row r="1048" spans="1:32">
      <c r="A1048" s="30" t="str">
        <f>IF(AND((AB1048&lt;='Vending Compliance'!$I$4),(AA1048&lt;='Vending Compliance'!$H$4),(Z1048&lt;='Vending Compliance'!$G$4),(Y1048&lt;='Vending Compliance'!$F$4),(X1048&lt;='Vending Compliance'!$D$4)),"Compliant","Non-Compliant")</f>
        <v>Compliant</v>
      </c>
      <c r="B1048" s="38"/>
      <c r="C1048" s="38"/>
      <c r="D1048" s="39"/>
      <c r="E1048" s="40"/>
      <c r="F1048" s="31"/>
      <c r="G1048" s="31"/>
      <c r="H1048" s="31"/>
      <c r="I1048" s="31"/>
      <c r="J1048" s="31"/>
      <c r="K1048" s="31"/>
      <c r="L1048" s="31"/>
      <c r="M1048" s="31"/>
      <c r="N1048" s="32">
        <f>F1048*G1048</f>
        <v>0</v>
      </c>
      <c r="O1048" s="32">
        <f>F1048*H1048</f>
        <v>0</v>
      </c>
      <c r="P1048" s="33" t="e">
        <f>(I1048*F1048)/N1048</f>
        <v>#DIV/0!</v>
      </c>
      <c r="Q1048" s="34">
        <f>F1048*J1048</f>
        <v>0</v>
      </c>
      <c r="R1048" s="35" t="e">
        <f>(Q1048*9)/N1048</f>
        <v>#DIV/0!</v>
      </c>
      <c r="S1048" s="34">
        <f>F1048*K1048</f>
        <v>0</v>
      </c>
      <c r="T1048" s="32">
        <f>L1048*F1048</f>
        <v>0</v>
      </c>
      <c r="U1048" s="32">
        <f>M1048*F1048</f>
        <v>0</v>
      </c>
      <c r="V1048" s="36" t="e">
        <f>(U1048*4)/N1048</f>
        <v>#DIV/0!</v>
      </c>
      <c r="W1048" s="37" t="e">
        <f>U1048/E1048</f>
        <v>#DIV/0!</v>
      </c>
      <c r="X1048" s="16">
        <f>IF($D$3="Calories",N1048,"")</f>
        <v>0</v>
      </c>
      <c r="Y1048" s="16">
        <f>IF($F$3="Grams",O1048,IF($F$3="% Calories",P1048,""))</f>
        <v>0</v>
      </c>
      <c r="Z1048" s="16" t="str">
        <f>IF($G$3="Grams",K1048,"")</f>
        <v/>
      </c>
      <c r="AA1048" s="16">
        <f>IF($H$3="Grams",Q1048,IF($H$3="% Calories",R1048,""))</f>
        <v>0</v>
      </c>
      <c r="AB1048" s="16" t="str">
        <f>IF($I$3="Milligrams",T1048,"")</f>
        <v/>
      </c>
      <c r="AC1048" s="16">
        <f>IF($E$3="Grams",U1048, IF($E$3="% Calories", V1048, IF($E$3="% Weight",W1048, "")))</f>
        <v>0</v>
      </c>
      <c r="AD1048" s="46">
        <v>2</v>
      </c>
    </row>
    <row r="1049" spans="1:32">
      <c r="A1049" s="21" t="str">
        <f>IF(AND((AB1049&lt;='Vending Compliance'!$I$4),(AA1049&lt;='Vending Compliance'!$H$4),(Z1049&lt;='Vending Compliance'!$G$4),(Y1049&lt;='Vending Compliance'!$F$4),(X1049&lt;='Vending Compliance'!$D$4)),"Compliant","Non-Compliant")</f>
        <v>Compliant</v>
      </c>
      <c r="B1049" s="41"/>
      <c r="C1049" s="41"/>
      <c r="D1049" s="42"/>
      <c r="E1049" s="43"/>
      <c r="F1049" s="22"/>
      <c r="G1049" s="22"/>
      <c r="H1049" s="22"/>
      <c r="I1049" s="22"/>
      <c r="J1049" s="22"/>
      <c r="K1049" s="22"/>
      <c r="L1049" s="22"/>
      <c r="M1049" s="22"/>
      <c r="N1049" s="23">
        <f>F1049*G1049</f>
        <v>0</v>
      </c>
      <c r="O1049" s="23">
        <f>F1049*H1049</f>
        <v>0</v>
      </c>
      <c r="P1049" s="24" t="e">
        <f>(I1049*F1049)/N1049</f>
        <v>#DIV/0!</v>
      </c>
      <c r="Q1049" s="25">
        <f>F1049*J1049</f>
        <v>0</v>
      </c>
      <c r="R1049" s="26" t="e">
        <f>(Q1049*9)/N1049</f>
        <v>#DIV/0!</v>
      </c>
      <c r="S1049" s="25">
        <f>F1049*K1049</f>
        <v>0</v>
      </c>
      <c r="T1049" s="23">
        <f>L1049*F1049</f>
        <v>0</v>
      </c>
      <c r="U1049" s="23">
        <f>M1049*F1049</f>
        <v>0</v>
      </c>
      <c r="V1049" s="27" t="e">
        <f>(U1049*4)/N1049</f>
        <v>#DIV/0!</v>
      </c>
      <c r="W1049" s="28" t="e">
        <f>U1049/E1049</f>
        <v>#DIV/0!</v>
      </c>
      <c r="X1049" s="16">
        <f>IF($D$3="Calories",N1049,"")</f>
        <v>0</v>
      </c>
      <c r="Y1049" s="16">
        <f>IF($F$3="Grams",O1049,IF($F$3="% Calories",P1049,""))</f>
        <v>0</v>
      </c>
      <c r="Z1049" s="16" t="str">
        <f>IF($G$3="Grams",K1049,"")</f>
        <v/>
      </c>
      <c r="AA1049" s="16">
        <f>IF($H$3="Grams",Q1049,IF($H$3="% Calories",R1049,""))</f>
        <v>0</v>
      </c>
      <c r="AB1049" s="16" t="str">
        <f>IF($I$3="Milligrams",T1049,"")</f>
        <v/>
      </c>
      <c r="AC1049" s="16">
        <f>IF($E$3="Grams",U1049, IF($E$3="% Calories", V1049, IF($E$3="% Weight",W1049, "")))</f>
        <v>0</v>
      </c>
      <c r="AD1049" s="46">
        <v>2</v>
      </c>
    </row>
    <row r="1050" spans="1:32">
      <c r="A1050" s="30" t="str">
        <f>IF(AND((AB1050&lt;='Vending Compliance'!$I$4),(AA1050&lt;='Vending Compliance'!$H$4),(Z1050&lt;='Vending Compliance'!$G$4),(Y1050&lt;='Vending Compliance'!$F$4),(X1050&lt;='Vending Compliance'!$D$4)),"Compliant","Non-Compliant")</f>
        <v>Compliant</v>
      </c>
      <c r="B1050" s="38"/>
      <c r="C1050" s="38"/>
      <c r="D1050" s="39"/>
      <c r="E1050" s="40"/>
      <c r="F1050" s="31"/>
      <c r="G1050" s="31"/>
      <c r="H1050" s="31"/>
      <c r="I1050" s="31"/>
      <c r="J1050" s="31"/>
      <c r="K1050" s="31"/>
      <c r="L1050" s="31"/>
      <c r="M1050" s="31"/>
      <c r="N1050" s="32">
        <f>F1050*G1050</f>
        <v>0</v>
      </c>
      <c r="O1050" s="32">
        <f>F1050*H1050</f>
        <v>0</v>
      </c>
      <c r="P1050" s="33" t="e">
        <f>(I1050*F1050)/N1050</f>
        <v>#DIV/0!</v>
      </c>
      <c r="Q1050" s="34">
        <f>F1050*J1050</f>
        <v>0</v>
      </c>
      <c r="R1050" s="35" t="e">
        <f>(Q1050*9)/N1050</f>
        <v>#DIV/0!</v>
      </c>
      <c r="S1050" s="34">
        <f>F1050*K1050</f>
        <v>0</v>
      </c>
      <c r="T1050" s="32">
        <f>L1050*F1050</f>
        <v>0</v>
      </c>
      <c r="U1050" s="32">
        <f>M1050*F1050</f>
        <v>0</v>
      </c>
      <c r="V1050" s="36" t="e">
        <f>(U1050*4)/N1050</f>
        <v>#DIV/0!</v>
      </c>
      <c r="W1050" s="37" t="e">
        <f>U1050/E1050</f>
        <v>#DIV/0!</v>
      </c>
      <c r="X1050" s="16">
        <f>IF($D$3="Calories",N1050,"")</f>
        <v>0</v>
      </c>
      <c r="Y1050" s="16">
        <f>IF($F$3="Grams",O1050,IF($F$3="% Calories",P1050,""))</f>
        <v>0</v>
      </c>
      <c r="Z1050" s="16" t="str">
        <f>IF($G$3="Grams",K1050,"")</f>
        <v/>
      </c>
      <c r="AA1050" s="16">
        <f>IF($H$3="Grams",Q1050,IF($H$3="% Calories",R1050,""))</f>
        <v>0</v>
      </c>
      <c r="AB1050" s="16" t="str">
        <f>IF($I$3="Milligrams",T1050,"")</f>
        <v/>
      </c>
      <c r="AC1050" s="16">
        <f>IF($E$3="Grams",U1050, IF($E$3="% Calories", V1050, IF($E$3="% Weight",W1050, "")))</f>
        <v>0</v>
      </c>
      <c r="AD1050" s="46">
        <v>2</v>
      </c>
    </row>
    <row r="1051" spans="1:32">
      <c r="A1051" s="21" t="str">
        <f>IF(AND((AB1051&lt;='Vending Compliance'!$I$4),(AA1051&lt;='Vending Compliance'!$H$4),(Z1051&lt;='Vending Compliance'!$G$4),(Y1051&lt;='Vending Compliance'!$F$4),(X1051&lt;='Vending Compliance'!$D$4)),"Compliant","Non-Compliant")</f>
        <v>Compliant</v>
      </c>
      <c r="B1051" s="41"/>
      <c r="C1051" s="41"/>
      <c r="D1051" s="42"/>
      <c r="E1051" s="43"/>
      <c r="F1051" s="22"/>
      <c r="G1051" s="22"/>
      <c r="H1051" s="22"/>
      <c r="I1051" s="22"/>
      <c r="J1051" s="22"/>
      <c r="K1051" s="22"/>
      <c r="L1051" s="22"/>
      <c r="M1051" s="22"/>
      <c r="N1051" s="23">
        <f>F1051*G1051</f>
        <v>0</v>
      </c>
      <c r="O1051" s="23">
        <f>F1051*H1051</f>
        <v>0</v>
      </c>
      <c r="P1051" s="24" t="e">
        <f>(I1051*F1051)/N1051</f>
        <v>#DIV/0!</v>
      </c>
      <c r="Q1051" s="25">
        <f>F1051*J1051</f>
        <v>0</v>
      </c>
      <c r="R1051" s="26" t="e">
        <f>(Q1051*9)/N1051</f>
        <v>#DIV/0!</v>
      </c>
      <c r="S1051" s="25">
        <f>F1051*K1051</f>
        <v>0</v>
      </c>
      <c r="T1051" s="23">
        <f>L1051*F1051</f>
        <v>0</v>
      </c>
      <c r="U1051" s="23">
        <f>M1051*F1051</f>
        <v>0</v>
      </c>
      <c r="V1051" s="27" t="e">
        <f>(U1051*4)/N1051</f>
        <v>#DIV/0!</v>
      </c>
      <c r="W1051" s="28" t="e">
        <f>U1051/E1051</f>
        <v>#DIV/0!</v>
      </c>
      <c r="X1051" s="16">
        <f>IF($D$3="Calories",N1051,"")</f>
        <v>0</v>
      </c>
      <c r="Y1051" s="16">
        <f>IF($F$3="Grams",O1051,IF($F$3="% Calories",P1051,""))</f>
        <v>0</v>
      </c>
      <c r="Z1051" s="16" t="str">
        <f>IF($G$3="Grams",K1051,"")</f>
        <v/>
      </c>
      <c r="AA1051" s="16">
        <f>IF($H$3="Grams",Q1051,IF($H$3="% Calories",R1051,""))</f>
        <v>0</v>
      </c>
      <c r="AB1051" s="16" t="str">
        <f>IF($I$3="Milligrams",T1051,"")</f>
        <v/>
      </c>
      <c r="AC1051" s="16">
        <f>IF($E$3="Grams",U1051, IF($E$3="% Calories", V1051, IF($E$3="% Weight",W1051, "")))</f>
        <v>0</v>
      </c>
      <c r="AD1051" s="46">
        <v>2</v>
      </c>
    </row>
    <row r="1052" spans="1:32">
      <c r="A1052" s="30" t="str">
        <f>IF(AND((AB1052&lt;='Vending Compliance'!$I$4),(AA1052&lt;='Vending Compliance'!$H$4),(Z1052&lt;='Vending Compliance'!$G$4),(Y1052&lt;='Vending Compliance'!$F$4),(X1052&lt;='Vending Compliance'!$D$4)),"Compliant","Non-Compliant")</f>
        <v>Compliant</v>
      </c>
      <c r="B1052" s="38"/>
      <c r="C1052" s="38"/>
      <c r="D1052" s="39"/>
      <c r="E1052" s="40"/>
      <c r="F1052" s="31"/>
      <c r="G1052" s="31"/>
      <c r="H1052" s="31"/>
      <c r="I1052" s="31"/>
      <c r="J1052" s="31"/>
      <c r="K1052" s="31"/>
      <c r="L1052" s="31"/>
      <c r="M1052" s="31"/>
      <c r="N1052" s="32">
        <f>F1052*G1052</f>
        <v>0</v>
      </c>
      <c r="O1052" s="32">
        <f>F1052*H1052</f>
        <v>0</v>
      </c>
      <c r="P1052" s="33" t="e">
        <f>(I1052*F1052)/N1052</f>
        <v>#DIV/0!</v>
      </c>
      <c r="Q1052" s="34">
        <f>F1052*J1052</f>
        <v>0</v>
      </c>
      <c r="R1052" s="35" t="e">
        <f>(Q1052*9)/N1052</f>
        <v>#DIV/0!</v>
      </c>
      <c r="S1052" s="34">
        <f>F1052*K1052</f>
        <v>0</v>
      </c>
      <c r="T1052" s="32">
        <f>L1052*F1052</f>
        <v>0</v>
      </c>
      <c r="U1052" s="32">
        <f>M1052*F1052</f>
        <v>0</v>
      </c>
      <c r="V1052" s="36" t="e">
        <f>(U1052*4)/N1052</f>
        <v>#DIV/0!</v>
      </c>
      <c r="W1052" s="37" t="e">
        <f>U1052/E1052</f>
        <v>#DIV/0!</v>
      </c>
      <c r="X1052" s="16">
        <f>IF($D$3="Calories",N1052,"")</f>
        <v>0</v>
      </c>
      <c r="Y1052" s="16">
        <f>IF($F$3="Grams",O1052,IF($F$3="% Calories",P1052,""))</f>
        <v>0</v>
      </c>
      <c r="Z1052" s="16" t="str">
        <f>IF($G$3="Grams",K1052,"")</f>
        <v/>
      </c>
      <c r="AA1052" s="16">
        <f>IF($H$3="Grams",Q1052,IF($H$3="% Calories",R1052,""))</f>
        <v>0</v>
      </c>
      <c r="AB1052" s="16" t="str">
        <f>IF($I$3="Milligrams",T1052,"")</f>
        <v/>
      </c>
      <c r="AC1052" s="16">
        <f>IF($E$3="Grams",U1052, IF($E$3="% Calories", V1052, IF($E$3="% Weight",W1052, "")))</f>
        <v>0</v>
      </c>
      <c r="AD1052" s="46">
        <v>2</v>
      </c>
    </row>
    <row r="1053" spans="1:32">
      <c r="A1053" s="21" t="str">
        <f>IF(AND((AB1053&lt;='Vending Compliance'!$I$4),(AA1053&lt;='Vending Compliance'!$H$4),(Z1053&lt;='Vending Compliance'!$G$4),(Y1053&lt;='Vending Compliance'!$F$4),(X1053&lt;='Vending Compliance'!$D$4)),"Compliant","Non-Compliant")</f>
        <v>Compliant</v>
      </c>
      <c r="B1053" s="41"/>
      <c r="C1053" s="41"/>
      <c r="D1053" s="42"/>
      <c r="E1053" s="43"/>
      <c r="F1053" s="22"/>
      <c r="G1053" s="22"/>
      <c r="H1053" s="22"/>
      <c r="I1053" s="22"/>
      <c r="J1053" s="22"/>
      <c r="K1053" s="22"/>
      <c r="L1053" s="22"/>
      <c r="M1053" s="22"/>
      <c r="N1053" s="23">
        <f>F1053*G1053</f>
        <v>0</v>
      </c>
      <c r="O1053" s="23">
        <f>F1053*H1053</f>
        <v>0</v>
      </c>
      <c r="P1053" s="24" t="e">
        <f>(I1053*F1053)/N1053</f>
        <v>#DIV/0!</v>
      </c>
      <c r="Q1053" s="25">
        <f>F1053*J1053</f>
        <v>0</v>
      </c>
      <c r="R1053" s="26" t="e">
        <f>(Q1053*9)/N1053</f>
        <v>#DIV/0!</v>
      </c>
      <c r="S1053" s="25">
        <f>F1053*K1053</f>
        <v>0</v>
      </c>
      <c r="T1053" s="23">
        <f>L1053*F1053</f>
        <v>0</v>
      </c>
      <c r="U1053" s="23">
        <f>M1053*F1053</f>
        <v>0</v>
      </c>
      <c r="V1053" s="27" t="e">
        <f>(U1053*4)/N1053</f>
        <v>#DIV/0!</v>
      </c>
      <c r="W1053" s="28" t="e">
        <f>U1053/E1053</f>
        <v>#DIV/0!</v>
      </c>
      <c r="X1053" s="16">
        <f>IF($D$3="Calories",N1053,"")</f>
        <v>0</v>
      </c>
      <c r="Y1053" s="16">
        <f>IF($F$3="Grams",O1053,IF($F$3="% Calories",P1053,""))</f>
        <v>0</v>
      </c>
      <c r="Z1053" s="16" t="str">
        <f>IF($G$3="Grams",K1053,"")</f>
        <v/>
      </c>
      <c r="AA1053" s="16">
        <f>IF($H$3="Grams",Q1053,IF($H$3="% Calories",R1053,""))</f>
        <v>0</v>
      </c>
      <c r="AB1053" s="16" t="str">
        <f>IF($I$3="Milligrams",T1053,"")</f>
        <v/>
      </c>
      <c r="AC1053" s="16">
        <f>IF($E$3="Grams",U1053, IF($E$3="% Calories", V1053, IF($E$3="% Weight",W1053, "")))</f>
        <v>0</v>
      </c>
      <c r="AD1053" s="46">
        <v>2</v>
      </c>
      <c r="AE1053" s="2"/>
      <c r="AF1053" s="3"/>
    </row>
    <row r="1054" spans="1:32">
      <c r="A1054" s="30" t="str">
        <f>IF(AND((AB1054&lt;='Vending Compliance'!$I$4),(AA1054&lt;='Vending Compliance'!$H$4),(Z1054&lt;='Vending Compliance'!$G$4),(Y1054&lt;='Vending Compliance'!$F$4),(X1054&lt;='Vending Compliance'!$D$4)),"Compliant","Non-Compliant")</f>
        <v>Compliant</v>
      </c>
      <c r="B1054" s="38"/>
      <c r="C1054" s="38"/>
      <c r="D1054" s="39"/>
      <c r="E1054" s="40"/>
      <c r="F1054" s="31"/>
      <c r="G1054" s="31"/>
      <c r="H1054" s="31"/>
      <c r="I1054" s="31"/>
      <c r="J1054" s="31"/>
      <c r="K1054" s="31"/>
      <c r="L1054" s="31"/>
      <c r="M1054" s="31"/>
      <c r="N1054" s="32">
        <f>F1054*G1054</f>
        <v>0</v>
      </c>
      <c r="O1054" s="32">
        <f>F1054*H1054</f>
        <v>0</v>
      </c>
      <c r="P1054" s="33" t="e">
        <f>(I1054*F1054)/N1054</f>
        <v>#DIV/0!</v>
      </c>
      <c r="Q1054" s="34">
        <f>F1054*J1054</f>
        <v>0</v>
      </c>
      <c r="R1054" s="35" t="e">
        <f>(Q1054*9)/N1054</f>
        <v>#DIV/0!</v>
      </c>
      <c r="S1054" s="34">
        <f>F1054*K1054</f>
        <v>0</v>
      </c>
      <c r="T1054" s="32">
        <f>L1054*F1054</f>
        <v>0</v>
      </c>
      <c r="U1054" s="32">
        <f>M1054*F1054</f>
        <v>0</v>
      </c>
      <c r="V1054" s="36" t="e">
        <f>(U1054*4)/N1054</f>
        <v>#DIV/0!</v>
      </c>
      <c r="W1054" s="37" t="e">
        <f>U1054/E1054</f>
        <v>#DIV/0!</v>
      </c>
      <c r="X1054" s="16">
        <f>IF($D$3="Calories",N1054,"")</f>
        <v>0</v>
      </c>
      <c r="Y1054" s="16">
        <f>IF($F$3="Grams",O1054,IF($F$3="% Calories",P1054,""))</f>
        <v>0</v>
      </c>
      <c r="Z1054" s="16" t="str">
        <f>IF($G$3="Grams",K1054,"")</f>
        <v/>
      </c>
      <c r="AA1054" s="16">
        <f>IF($H$3="Grams",Q1054,IF($H$3="% Calories",R1054,""))</f>
        <v>0</v>
      </c>
      <c r="AB1054" s="16" t="str">
        <f>IF($I$3="Milligrams",T1054,"")</f>
        <v/>
      </c>
      <c r="AC1054" s="16">
        <f>IF($E$3="Grams",U1054, IF($E$3="% Calories", V1054, IF($E$3="% Weight",W1054, "")))</f>
        <v>0</v>
      </c>
      <c r="AD1054" s="46">
        <v>2</v>
      </c>
    </row>
    <row r="1055" spans="1:32">
      <c r="A1055" s="21" t="str">
        <f>IF(AND((AB1055&lt;='Vending Compliance'!$I$4),(AA1055&lt;='Vending Compliance'!$H$4),(Z1055&lt;='Vending Compliance'!$G$4),(Y1055&lt;='Vending Compliance'!$F$4),(X1055&lt;='Vending Compliance'!$D$4)),"Compliant","Non-Compliant")</f>
        <v>Compliant</v>
      </c>
      <c r="B1055" s="41"/>
      <c r="C1055" s="41"/>
      <c r="D1055" s="42"/>
      <c r="E1055" s="43"/>
      <c r="F1055" s="22"/>
      <c r="G1055" s="22"/>
      <c r="H1055" s="22"/>
      <c r="I1055" s="22"/>
      <c r="J1055" s="22"/>
      <c r="K1055" s="22"/>
      <c r="L1055" s="22"/>
      <c r="M1055" s="22"/>
      <c r="N1055" s="23">
        <f>F1055*G1055</f>
        <v>0</v>
      </c>
      <c r="O1055" s="23">
        <f>F1055*H1055</f>
        <v>0</v>
      </c>
      <c r="P1055" s="24" t="e">
        <f>(I1055*F1055)/N1055</f>
        <v>#DIV/0!</v>
      </c>
      <c r="Q1055" s="25">
        <f>F1055*J1055</f>
        <v>0</v>
      </c>
      <c r="R1055" s="26" t="e">
        <f>(Q1055*9)/N1055</f>
        <v>#DIV/0!</v>
      </c>
      <c r="S1055" s="25">
        <f>F1055*K1055</f>
        <v>0</v>
      </c>
      <c r="T1055" s="23">
        <f>L1055*F1055</f>
        <v>0</v>
      </c>
      <c r="U1055" s="23">
        <f>M1055*F1055</f>
        <v>0</v>
      </c>
      <c r="V1055" s="27" t="e">
        <f>(U1055*4)/N1055</f>
        <v>#DIV/0!</v>
      </c>
      <c r="W1055" s="28" t="e">
        <f>U1055/E1055</f>
        <v>#DIV/0!</v>
      </c>
      <c r="X1055" s="16">
        <f>IF($D$3="Calories",N1055,"")</f>
        <v>0</v>
      </c>
      <c r="Y1055" s="16">
        <f>IF($F$3="Grams",O1055,IF($F$3="% Calories",P1055,""))</f>
        <v>0</v>
      </c>
      <c r="Z1055" s="16" t="str">
        <f>IF($G$3="Grams",K1055,"")</f>
        <v/>
      </c>
      <c r="AA1055" s="16">
        <f>IF($H$3="Grams",Q1055,IF($H$3="% Calories",R1055,""))</f>
        <v>0</v>
      </c>
      <c r="AB1055" s="16" t="str">
        <f>IF($I$3="Milligrams",T1055,"")</f>
        <v/>
      </c>
      <c r="AC1055" s="16">
        <f>IF($E$3="Grams",U1055, IF($E$3="% Calories", V1055, IF($E$3="% Weight",W1055, "")))</f>
        <v>0</v>
      </c>
      <c r="AD1055" s="46">
        <v>2</v>
      </c>
    </row>
    <row r="1056" spans="1:32" ht="18.75">
      <c r="A1056" s="183" t="s">
        <v>559</v>
      </c>
      <c r="B1056" s="184"/>
      <c r="C1056" s="184"/>
      <c r="D1056" s="184"/>
      <c r="E1056" s="184"/>
      <c r="F1056" s="184"/>
      <c r="G1056" s="184"/>
      <c r="H1056" s="184"/>
      <c r="I1056" s="184"/>
      <c r="J1056" s="184"/>
      <c r="K1056" s="184"/>
      <c r="L1056" s="184"/>
      <c r="M1056" s="184"/>
      <c r="N1056" s="184"/>
      <c r="O1056" s="184"/>
      <c r="P1056" s="184"/>
      <c r="Q1056" s="184"/>
      <c r="R1056" s="184"/>
      <c r="S1056" s="184"/>
      <c r="T1056" s="184"/>
      <c r="U1056" s="184"/>
      <c r="V1056" s="184"/>
      <c r="W1056" s="185"/>
      <c r="X1056" s="116"/>
      <c r="Y1056" s="95"/>
      <c r="Z1056" s="95"/>
      <c r="AA1056" s="95"/>
      <c r="AB1056" s="95"/>
      <c r="AC1056" s="95"/>
      <c r="AD1056" s="95"/>
      <c r="AE1056" s="71"/>
      <c r="AF1056" s="66"/>
    </row>
    <row r="1057" spans="1:32" ht="25.5">
      <c r="A1057" s="111" t="s">
        <v>49</v>
      </c>
      <c r="B1057" s="112" t="s">
        <v>23</v>
      </c>
      <c r="C1057" s="112" t="s">
        <v>24</v>
      </c>
      <c r="D1057" s="112" t="s">
        <v>25</v>
      </c>
      <c r="E1057" s="112" t="s">
        <v>26</v>
      </c>
      <c r="F1057" s="112" t="s">
        <v>27</v>
      </c>
      <c r="G1057" s="112" t="s">
        <v>2</v>
      </c>
      <c r="H1057" s="112" t="s">
        <v>28</v>
      </c>
      <c r="I1057" s="112" t="s">
        <v>29</v>
      </c>
      <c r="J1057" s="112" t="s">
        <v>30</v>
      </c>
      <c r="K1057" s="112" t="s">
        <v>31</v>
      </c>
      <c r="L1057" s="112" t="s">
        <v>32</v>
      </c>
      <c r="M1057" s="112" t="s">
        <v>33</v>
      </c>
      <c r="N1057" s="112" t="s">
        <v>439</v>
      </c>
      <c r="O1057" s="112" t="s">
        <v>440</v>
      </c>
      <c r="P1057" s="112" t="s">
        <v>441</v>
      </c>
      <c r="Q1057" s="112" t="s">
        <v>442</v>
      </c>
      <c r="R1057" s="112" t="s">
        <v>443</v>
      </c>
      <c r="S1057" s="112" t="s">
        <v>444</v>
      </c>
      <c r="T1057" s="112" t="s">
        <v>445</v>
      </c>
      <c r="U1057" s="112" t="s">
        <v>446</v>
      </c>
      <c r="V1057" s="112" t="s">
        <v>447</v>
      </c>
      <c r="W1057" s="113" t="s">
        <v>448</v>
      </c>
      <c r="X1057" s="114" t="s">
        <v>44</v>
      </c>
      <c r="Y1057" s="114" t="s">
        <v>45</v>
      </c>
      <c r="Z1057" s="114" t="s">
        <v>5</v>
      </c>
      <c r="AA1057" s="114" t="s">
        <v>46</v>
      </c>
      <c r="AB1057" s="114" t="s">
        <v>7</v>
      </c>
      <c r="AC1057" s="114" t="s">
        <v>3</v>
      </c>
      <c r="AD1057" s="115" t="s">
        <v>47</v>
      </c>
      <c r="AE1057" s="71"/>
    </row>
    <row r="1058" spans="1:32">
      <c r="A1058" s="121" t="str">
        <f>IF(AND((AB1058&lt;='Vending Compliance'!$I$4),(AC1058&lt;='Vending Compliance'!$E$4),(X1058&lt;='Vending Compliance'!$D$4)),"Compliant","Non-Compliant")</f>
        <v>Compliant</v>
      </c>
      <c r="B1058" s="118" t="s">
        <v>560</v>
      </c>
      <c r="C1058" s="118" t="s">
        <v>561</v>
      </c>
      <c r="D1058" s="119">
        <v>1.5</v>
      </c>
      <c r="E1058" s="120">
        <v>42</v>
      </c>
      <c r="F1058" s="121">
        <v>1</v>
      </c>
      <c r="G1058" s="120">
        <v>160</v>
      </c>
      <c r="H1058" s="120">
        <v>14</v>
      </c>
      <c r="I1058" s="120">
        <v>130</v>
      </c>
      <c r="J1058" s="120">
        <v>1</v>
      </c>
      <c r="K1058" s="120">
        <v>0</v>
      </c>
      <c r="L1058" s="120">
        <v>0</v>
      </c>
      <c r="M1058" s="120">
        <v>1</v>
      </c>
      <c r="N1058" s="122">
        <f>F1058*G1058</f>
        <v>160</v>
      </c>
      <c r="O1058" s="122">
        <f>F1058*H1058</f>
        <v>14</v>
      </c>
      <c r="P1058" s="125">
        <f>(I1058*F1058)/N1058</f>
        <v>0.8125</v>
      </c>
      <c r="Q1058" s="124">
        <f>F1058*J1058</f>
        <v>1</v>
      </c>
      <c r="R1058" s="125">
        <f>(Q1058*9)/N1058</f>
        <v>5.6250000000000001E-2</v>
      </c>
      <c r="S1058" s="124">
        <f>F1058*K1058</f>
        <v>0</v>
      </c>
      <c r="T1058" s="122">
        <f>L1058*F1058</f>
        <v>0</v>
      </c>
      <c r="U1058" s="122">
        <f>M1058*F1058</f>
        <v>1</v>
      </c>
      <c r="V1058" s="126">
        <f>(U1058*4)/N1058</f>
        <v>2.5000000000000001E-2</v>
      </c>
      <c r="W1058" s="127">
        <f>U1058/E1058</f>
        <v>2.3809523809523808E-2</v>
      </c>
      <c r="X1058" s="95">
        <f>IF($D$3="Calories",N1058,"")</f>
        <v>160</v>
      </c>
      <c r="Y1058" s="95">
        <f>IF($F$3="Grams",O1058,IF($F$3="% Calories",P1058,""))</f>
        <v>14</v>
      </c>
      <c r="Z1058" s="95" t="str">
        <f>IF($G$3="Grams",K1058,"")</f>
        <v/>
      </c>
      <c r="AA1058" s="95">
        <f>IF($H$3="Grams",Q1058,IF($H$3="% Calories",R1058,""))</f>
        <v>1</v>
      </c>
      <c r="AB1058" s="95" t="str">
        <f>IF($I$3="Milligrams",T1058,"")</f>
        <v/>
      </c>
      <c r="AC1058" s="95">
        <f>IF($E$3="Grams",U1058, IF($E$3="% Calories", V1058, IF($E$3="% Weight",W1058, "")))</f>
        <v>1</v>
      </c>
      <c r="AD1058" s="144">
        <v>3</v>
      </c>
      <c r="AE1058" s="71"/>
      <c r="AF1058" s="66"/>
    </row>
    <row r="1059" spans="1:32">
      <c r="A1059" s="88" t="str">
        <f>IF(AND((AB1059&lt;='Vending Compliance'!$I$4),(AC1059&lt;='Vending Compliance'!$E$4),(X1059&lt;='Vending Compliance'!$D$4)),"Compliant","Non-Compliant")</f>
        <v>Compliant</v>
      </c>
      <c r="B1059" s="130" t="s">
        <v>206</v>
      </c>
      <c r="C1059" s="130" t="s">
        <v>562</v>
      </c>
      <c r="D1059" s="131">
        <v>1</v>
      </c>
      <c r="E1059" s="132">
        <v>28</v>
      </c>
      <c r="F1059" s="133">
        <v>1</v>
      </c>
      <c r="G1059" s="132">
        <v>160</v>
      </c>
      <c r="H1059" s="132">
        <v>14</v>
      </c>
      <c r="I1059" s="132">
        <v>130</v>
      </c>
      <c r="J1059" s="132">
        <v>1</v>
      </c>
      <c r="K1059" s="132">
        <v>0</v>
      </c>
      <c r="L1059" s="132">
        <v>0</v>
      </c>
      <c r="M1059" s="132">
        <v>1</v>
      </c>
      <c r="N1059" s="134">
        <f>F1059*G1059</f>
        <v>160</v>
      </c>
      <c r="O1059" s="134">
        <f>F1059*H1059</f>
        <v>14</v>
      </c>
      <c r="P1059" s="137">
        <f>(I1059*F1059)/N1059</f>
        <v>0.8125</v>
      </c>
      <c r="Q1059" s="136">
        <f>F1059*J1059</f>
        <v>1</v>
      </c>
      <c r="R1059" s="137">
        <f>(Q1059*9)/N1059</f>
        <v>5.6250000000000001E-2</v>
      </c>
      <c r="S1059" s="136">
        <f>F1059*K1059</f>
        <v>0</v>
      </c>
      <c r="T1059" s="134">
        <f>L1059*F1059</f>
        <v>0</v>
      </c>
      <c r="U1059" s="134">
        <f>M1059*F1059</f>
        <v>1</v>
      </c>
      <c r="V1059" s="138">
        <f>(U1059*4)/N1059</f>
        <v>2.5000000000000001E-2</v>
      </c>
      <c r="W1059" s="139">
        <f>U1059/E1059</f>
        <v>3.5714285714285712E-2</v>
      </c>
      <c r="X1059" s="95">
        <f>IF($D$3="Calories",N1059,"")</f>
        <v>160</v>
      </c>
      <c r="Y1059" s="95">
        <f>IF($F$3="Grams",O1059,IF($F$3="% Calories",P1059,""))</f>
        <v>14</v>
      </c>
      <c r="Z1059" s="95" t="str">
        <f>IF($G$3="Grams",K1059,"")</f>
        <v/>
      </c>
      <c r="AA1059" s="95">
        <f>IF($H$3="Grams",Q1059,IF($H$3="% Calories",R1059,""))</f>
        <v>1</v>
      </c>
      <c r="AB1059" s="95" t="str">
        <f>IF($I$3="Milligrams",T1059,"")</f>
        <v/>
      </c>
      <c r="AC1059" s="95">
        <f>IF($E$3="Grams",U1059, IF($E$3="% Calories", V1059, IF($E$3="% Weight",W1059, "")))</f>
        <v>1</v>
      </c>
      <c r="AD1059" s="145">
        <v>3</v>
      </c>
      <c r="AE1059" s="71"/>
      <c r="AF1059" s="66"/>
    </row>
    <row r="1060" spans="1:32">
      <c r="A1060" s="121" t="str">
        <f>IF(AND((AB1060&lt;='Vending Compliance'!$I$4),(AC1060&lt;='Vending Compliance'!$E$4),(X1060&lt;='Vending Compliance'!$D$4)),"Compliant","Non-Compliant")</f>
        <v>Compliant</v>
      </c>
      <c r="B1060" s="118" t="s">
        <v>206</v>
      </c>
      <c r="C1060" s="118" t="s">
        <v>563</v>
      </c>
      <c r="D1060" s="119">
        <v>1</v>
      </c>
      <c r="E1060" s="120">
        <v>28</v>
      </c>
      <c r="F1060" s="121">
        <v>1</v>
      </c>
      <c r="G1060" s="120">
        <v>160</v>
      </c>
      <c r="H1060" s="120">
        <v>14</v>
      </c>
      <c r="I1060" s="120">
        <v>120</v>
      </c>
      <c r="J1060" s="146">
        <v>2.5</v>
      </c>
      <c r="K1060" s="120">
        <v>0</v>
      </c>
      <c r="L1060" s="120">
        <v>80</v>
      </c>
      <c r="M1060" s="120">
        <v>1</v>
      </c>
      <c r="N1060" s="122">
        <f>F1060*G1060</f>
        <v>160</v>
      </c>
      <c r="O1060" s="122">
        <f>F1060*H1060</f>
        <v>14</v>
      </c>
      <c r="P1060" s="125">
        <f>(I1060*F1060)/N1060</f>
        <v>0.75</v>
      </c>
      <c r="Q1060" s="124">
        <f>F1060*J1060</f>
        <v>2.5</v>
      </c>
      <c r="R1060" s="125">
        <f>(Q1060*9)/N1060</f>
        <v>0.140625</v>
      </c>
      <c r="S1060" s="124">
        <f>F1060*K1060</f>
        <v>0</v>
      </c>
      <c r="T1060" s="122">
        <f>L1060*F1060</f>
        <v>80</v>
      </c>
      <c r="U1060" s="122">
        <f>M1060*F1060</f>
        <v>1</v>
      </c>
      <c r="V1060" s="126">
        <f>(U1060*4)/N1060</f>
        <v>2.5000000000000001E-2</v>
      </c>
      <c r="W1060" s="127">
        <f>U1060/E1060</f>
        <v>3.5714285714285712E-2</v>
      </c>
      <c r="X1060" s="95">
        <f>IF($D$3="Calories",N1060,"")</f>
        <v>160</v>
      </c>
      <c r="Y1060" s="95">
        <f>IF($F$3="Grams",O1060,IF($F$3="% Calories",P1060,""))</f>
        <v>14</v>
      </c>
      <c r="Z1060" s="95" t="str">
        <f>IF($G$3="Grams",K1060,"")</f>
        <v/>
      </c>
      <c r="AA1060" s="95">
        <f>IF($H$3="Grams",Q1060,IF($H$3="% Calories",R1060,""))</f>
        <v>2.5</v>
      </c>
      <c r="AB1060" s="95" t="str">
        <f>IF($I$3="Milligrams",T1060,"")</f>
        <v/>
      </c>
      <c r="AC1060" s="95">
        <f>IF($E$3="Grams",U1060, IF($E$3="% Calories", V1060, IF($E$3="% Weight",W1060, "")))</f>
        <v>1</v>
      </c>
      <c r="AD1060" s="144">
        <v>3</v>
      </c>
      <c r="AE1060" s="71"/>
      <c r="AF1060" s="66"/>
    </row>
    <row r="1061" spans="1:32">
      <c r="A1061" s="88" t="str">
        <f>IF(AND((AB1061&lt;='Vending Compliance'!$I$4),(AC1061&lt;='Vending Compliance'!$E$4),(X1061&lt;='Vending Compliance'!$D$4)),"Compliant","Non-Compliant")</f>
        <v>Compliant</v>
      </c>
      <c r="B1061" s="130" t="s">
        <v>206</v>
      </c>
      <c r="C1061" s="130" t="s">
        <v>564</v>
      </c>
      <c r="D1061" s="131">
        <v>1</v>
      </c>
      <c r="E1061" s="132">
        <v>28</v>
      </c>
      <c r="F1061" s="133">
        <v>1</v>
      </c>
      <c r="G1061" s="132">
        <v>170</v>
      </c>
      <c r="H1061" s="132">
        <v>15</v>
      </c>
      <c r="I1061" s="132">
        <v>130</v>
      </c>
      <c r="J1061" s="147">
        <v>2.5</v>
      </c>
      <c r="K1061" s="132">
        <v>0</v>
      </c>
      <c r="L1061" s="132">
        <v>90</v>
      </c>
      <c r="M1061" s="132">
        <v>1</v>
      </c>
      <c r="N1061" s="134">
        <f>F1061*G1061</f>
        <v>170</v>
      </c>
      <c r="O1061" s="134">
        <f>F1061*H1061</f>
        <v>15</v>
      </c>
      <c r="P1061" s="137">
        <f>(I1061*F1061)/N1061</f>
        <v>0.76470588235294112</v>
      </c>
      <c r="Q1061" s="136">
        <f>F1061*J1061</f>
        <v>2.5</v>
      </c>
      <c r="R1061" s="137">
        <f>(Q1061*9)/N1061</f>
        <v>0.13235294117647059</v>
      </c>
      <c r="S1061" s="136">
        <f>F1061*K1061</f>
        <v>0</v>
      </c>
      <c r="T1061" s="134">
        <f>L1061*F1061</f>
        <v>90</v>
      </c>
      <c r="U1061" s="134">
        <f>M1061*F1061</f>
        <v>1</v>
      </c>
      <c r="V1061" s="138">
        <f>(U1061*4)/N1061</f>
        <v>2.3529411764705882E-2</v>
      </c>
      <c r="W1061" s="139">
        <f>U1061/E1061</f>
        <v>3.5714285714285712E-2</v>
      </c>
      <c r="X1061" s="95">
        <f>IF($D$3="Calories",N1061,"")</f>
        <v>170</v>
      </c>
      <c r="Y1061" s="95">
        <f>IF($F$3="Grams",O1061,IF($F$3="% Calories",P1061,""))</f>
        <v>15</v>
      </c>
      <c r="Z1061" s="95" t="str">
        <f>IF($G$3="Grams",K1061,"")</f>
        <v/>
      </c>
      <c r="AA1061" s="95">
        <f>IF($H$3="Grams",Q1061,IF($H$3="% Calories",R1061,""))</f>
        <v>2.5</v>
      </c>
      <c r="AB1061" s="95" t="str">
        <f>IF($I$3="Milligrams",T1061,"")</f>
        <v/>
      </c>
      <c r="AC1061" s="95">
        <f>IF($E$3="Grams",U1061, IF($E$3="% Calories", V1061, IF($E$3="% Weight",W1061, "")))</f>
        <v>1</v>
      </c>
      <c r="AD1061" s="144">
        <v>3</v>
      </c>
      <c r="AE1061" s="71"/>
      <c r="AF1061" s="66"/>
    </row>
    <row r="1062" spans="1:32">
      <c r="A1062" s="121" t="str">
        <f>IF(AND((AB1062&lt;='Vending Compliance'!$I$4),(AC1062&lt;='Vending Compliance'!$E$4),(X1062&lt;='Vending Compliance'!$D$4)),"Compliant","Non-Compliant")</f>
        <v>Compliant</v>
      </c>
      <c r="B1062" s="118" t="s">
        <v>346</v>
      </c>
      <c r="C1062" s="118" t="s">
        <v>565</v>
      </c>
      <c r="D1062" s="119">
        <v>1</v>
      </c>
      <c r="E1062" s="120">
        <v>28</v>
      </c>
      <c r="F1062" s="121">
        <v>1</v>
      </c>
      <c r="G1062" s="120">
        <v>170</v>
      </c>
      <c r="H1062" s="120">
        <v>12</v>
      </c>
      <c r="I1062" s="120">
        <v>110</v>
      </c>
      <c r="J1062" s="120">
        <v>1</v>
      </c>
      <c r="K1062" s="120">
        <v>0</v>
      </c>
      <c r="L1062" s="120">
        <v>40</v>
      </c>
      <c r="M1062" s="120">
        <v>1</v>
      </c>
      <c r="N1062" s="122">
        <f>F1062*G1062</f>
        <v>170</v>
      </c>
      <c r="O1062" s="122">
        <f>F1062*H1062</f>
        <v>12</v>
      </c>
      <c r="P1062" s="125">
        <f>(I1062*F1062)/N1062</f>
        <v>0.6470588235294118</v>
      </c>
      <c r="Q1062" s="124">
        <f>F1062*J1062</f>
        <v>1</v>
      </c>
      <c r="R1062" s="125">
        <f>(Q1062*9)/N1062</f>
        <v>5.2941176470588235E-2</v>
      </c>
      <c r="S1062" s="124">
        <f>F1062*K1062</f>
        <v>0</v>
      </c>
      <c r="T1062" s="122">
        <f>L1062*F1062</f>
        <v>40</v>
      </c>
      <c r="U1062" s="122">
        <f>M1062*F1062</f>
        <v>1</v>
      </c>
      <c r="V1062" s="126">
        <f>(U1062*4)/N1062</f>
        <v>2.3529411764705882E-2</v>
      </c>
      <c r="W1062" s="127">
        <f>U1062/E1062</f>
        <v>3.5714285714285712E-2</v>
      </c>
      <c r="X1062" s="95">
        <f>IF($D$3="Calories",N1062,"")</f>
        <v>170</v>
      </c>
      <c r="Y1062" s="95">
        <f>IF($F$3="Grams",O1062,IF($F$3="% Calories",P1062,""))</f>
        <v>12</v>
      </c>
      <c r="Z1062" s="95" t="str">
        <f>IF($G$3="Grams",K1062,"")</f>
        <v/>
      </c>
      <c r="AA1062" s="95">
        <f>IF($H$3="Grams",Q1062,IF($H$3="% Calories",R1062,""))</f>
        <v>1</v>
      </c>
      <c r="AB1062" s="95" t="str">
        <f>IF($I$3="Milligrams",T1062,"")</f>
        <v/>
      </c>
      <c r="AC1062" s="95">
        <f>IF($E$3="Grams",U1062, IF($E$3="% Calories", V1062, IF($E$3="% Weight",W1062, "")))</f>
        <v>1</v>
      </c>
      <c r="AD1062" s="145">
        <v>3</v>
      </c>
      <c r="AE1062" s="71"/>
      <c r="AF1062" s="66"/>
    </row>
    <row r="1063" spans="1:32">
      <c r="A1063" s="88" t="str">
        <f>IF(AND((AB1063&lt;='Vending Compliance'!$I$4),(AC1063&lt;='Vending Compliance'!$E$4),(X1063&lt;='Vending Compliance'!$D$4)),"Compliant","Non-Compliant")</f>
        <v>Compliant</v>
      </c>
      <c r="B1063" s="130" t="s">
        <v>346</v>
      </c>
      <c r="C1063" s="130" t="s">
        <v>566</v>
      </c>
      <c r="D1063" s="131">
        <v>1</v>
      </c>
      <c r="E1063" s="132">
        <v>28</v>
      </c>
      <c r="F1063" s="133">
        <v>1</v>
      </c>
      <c r="G1063" s="132">
        <v>165</v>
      </c>
      <c r="H1063" s="132">
        <v>11</v>
      </c>
      <c r="I1063" s="132">
        <v>100</v>
      </c>
      <c r="J1063" s="132">
        <v>4</v>
      </c>
      <c r="K1063" s="132">
        <v>0</v>
      </c>
      <c r="L1063" s="132">
        <v>94</v>
      </c>
      <c r="M1063" s="132">
        <v>1</v>
      </c>
      <c r="N1063" s="134">
        <f>F1063*G1063</f>
        <v>165</v>
      </c>
      <c r="O1063" s="134">
        <f>F1063*H1063</f>
        <v>11</v>
      </c>
      <c r="P1063" s="137">
        <f>(I1063*F1063)/N1063</f>
        <v>0.60606060606060608</v>
      </c>
      <c r="Q1063" s="136">
        <f>F1063*J1063</f>
        <v>4</v>
      </c>
      <c r="R1063" s="137">
        <f>(Q1063*9)/N1063</f>
        <v>0.21818181818181817</v>
      </c>
      <c r="S1063" s="136">
        <f>F1063*K1063</f>
        <v>0</v>
      </c>
      <c r="T1063" s="134">
        <f>L1063*F1063</f>
        <v>94</v>
      </c>
      <c r="U1063" s="134">
        <f>M1063*F1063</f>
        <v>1</v>
      </c>
      <c r="V1063" s="138">
        <f>(U1063*4)/N1063</f>
        <v>2.4242424242424242E-2</v>
      </c>
      <c r="W1063" s="139">
        <f>U1063/E1063</f>
        <v>3.5714285714285712E-2</v>
      </c>
      <c r="X1063" s="95">
        <f>IF($D$3="Calories",N1063,"")</f>
        <v>165</v>
      </c>
      <c r="Y1063" s="95">
        <f>IF($F$3="Grams",O1063,IF($F$3="% Calories",P1063,""))</f>
        <v>11</v>
      </c>
      <c r="Z1063" s="95" t="str">
        <f>IF($G$3="Grams",K1063,"")</f>
        <v/>
      </c>
      <c r="AA1063" s="95">
        <f>IF($H$3="Grams",Q1063,IF($H$3="% Calories",R1063,""))</f>
        <v>4</v>
      </c>
      <c r="AB1063" s="95" t="str">
        <f>IF($I$3="Milligrams",T1063,"")</f>
        <v/>
      </c>
      <c r="AC1063" s="95">
        <f>IF($E$3="Grams",U1063, IF($E$3="% Calories", V1063, IF($E$3="% Weight",W1063, "")))</f>
        <v>1</v>
      </c>
      <c r="AD1063" s="145">
        <v>3</v>
      </c>
      <c r="AE1063" s="71"/>
      <c r="AF1063" s="66"/>
    </row>
    <row r="1064" spans="1:32">
      <c r="A1064" s="121" t="str">
        <f>IF(AND((AB1064&lt;='Vending Compliance'!$I$4),(AC1064&lt;='Vending Compliance'!$E$4),(X1064&lt;='Vending Compliance'!$D$4)),"Compliant","Non-Compliant")</f>
        <v>Compliant</v>
      </c>
      <c r="B1064" s="118" t="s">
        <v>346</v>
      </c>
      <c r="C1064" s="118" t="s">
        <v>567</v>
      </c>
      <c r="D1064" s="119">
        <v>1</v>
      </c>
      <c r="E1064" s="120">
        <v>28</v>
      </c>
      <c r="F1064" s="121">
        <v>1</v>
      </c>
      <c r="G1064" s="120">
        <v>170</v>
      </c>
      <c r="H1064" s="120">
        <v>14</v>
      </c>
      <c r="I1064" s="120">
        <v>130</v>
      </c>
      <c r="J1064" s="120">
        <v>2</v>
      </c>
      <c r="K1064" s="120">
        <v>0</v>
      </c>
      <c r="L1064" s="120">
        <v>130</v>
      </c>
      <c r="M1064" s="120">
        <v>0</v>
      </c>
      <c r="N1064" s="122">
        <f>F1064*G1064</f>
        <v>170</v>
      </c>
      <c r="O1064" s="122">
        <f>F1064*H1064</f>
        <v>14</v>
      </c>
      <c r="P1064" s="125">
        <f>(I1064*F1064)/N1064</f>
        <v>0.76470588235294112</v>
      </c>
      <c r="Q1064" s="124">
        <f>F1064*J1064</f>
        <v>2</v>
      </c>
      <c r="R1064" s="125">
        <f>(Q1064*9)/N1064</f>
        <v>0.10588235294117647</v>
      </c>
      <c r="S1064" s="124">
        <f>F1064*K1064</f>
        <v>0</v>
      </c>
      <c r="T1064" s="122">
        <f>L1064*F1064</f>
        <v>130</v>
      </c>
      <c r="U1064" s="122">
        <f>M1064*F1064</f>
        <v>0</v>
      </c>
      <c r="V1064" s="126">
        <f>(U1064*4)/N1064</f>
        <v>0</v>
      </c>
      <c r="W1064" s="127">
        <f>U1064/E1064</f>
        <v>0</v>
      </c>
      <c r="X1064" s="95">
        <f>IF($D$3="Calories",N1064,"")</f>
        <v>170</v>
      </c>
      <c r="Y1064" s="95">
        <f>IF($F$3="Grams",O1064,IF($F$3="% Calories",P1064,""))</f>
        <v>14</v>
      </c>
      <c r="Z1064" s="95" t="str">
        <f>IF($G$3="Grams",K1064,"")</f>
        <v/>
      </c>
      <c r="AA1064" s="95">
        <f>IF($H$3="Grams",Q1064,IF($H$3="% Calories",R1064,""))</f>
        <v>2</v>
      </c>
      <c r="AB1064" s="95" t="str">
        <f>IF($I$3="Milligrams",T1064,"")</f>
        <v/>
      </c>
      <c r="AC1064" s="95">
        <f>IF($E$3="Grams",U1064, IF($E$3="% Calories", V1064, IF($E$3="% Weight",W1064, "")))</f>
        <v>0</v>
      </c>
      <c r="AD1064" s="144">
        <v>3</v>
      </c>
      <c r="AE1064" s="71"/>
      <c r="AF1064" s="66"/>
    </row>
    <row r="1065" spans="1:32">
      <c r="A1065" s="88" t="str">
        <f>IF(AND((AB1065&lt;='Vending Compliance'!$I$4),(AC1065&lt;='Vending Compliance'!$E$4),(X1065&lt;='Vending Compliance'!$D$4)),"Compliant","Non-Compliant")</f>
        <v>Compliant</v>
      </c>
      <c r="B1065" s="133" t="s">
        <v>568</v>
      </c>
      <c r="C1065" s="133" t="s">
        <v>569</v>
      </c>
      <c r="D1065" s="133">
        <v>1</v>
      </c>
      <c r="E1065" s="133">
        <v>28</v>
      </c>
      <c r="F1065" s="133">
        <v>1</v>
      </c>
      <c r="G1065" s="133">
        <v>160</v>
      </c>
      <c r="H1065" s="133">
        <v>13</v>
      </c>
      <c r="I1065" s="133">
        <v>120</v>
      </c>
      <c r="J1065" s="133">
        <v>2</v>
      </c>
      <c r="K1065" s="133">
        <v>0</v>
      </c>
      <c r="L1065" s="133">
        <v>100</v>
      </c>
      <c r="M1065" s="133">
        <v>4</v>
      </c>
      <c r="N1065" s="134">
        <f>F1065*G1065</f>
        <v>160</v>
      </c>
      <c r="O1065" s="134">
        <f>F1065*H1065</f>
        <v>13</v>
      </c>
      <c r="P1065" s="137">
        <f>(I1065*F1065)/N1065</f>
        <v>0.75</v>
      </c>
      <c r="Q1065" s="136">
        <f>F1065*J1065</f>
        <v>2</v>
      </c>
      <c r="R1065" s="137">
        <f>(Q1065*9)/N1065</f>
        <v>0.1125</v>
      </c>
      <c r="S1065" s="136">
        <f>F1065*K1065</f>
        <v>0</v>
      </c>
      <c r="T1065" s="134">
        <f>L1065*F1065</f>
        <v>100</v>
      </c>
      <c r="U1065" s="134">
        <f>M1065*F1065</f>
        <v>4</v>
      </c>
      <c r="V1065" s="138">
        <f>(U1065*4)/N1065</f>
        <v>0.1</v>
      </c>
      <c r="W1065" s="139">
        <f>U1065/E1065</f>
        <v>0.14285714285714285</v>
      </c>
      <c r="X1065" s="95">
        <f>IF($D$3="Calories",N1065,"")</f>
        <v>160</v>
      </c>
      <c r="Y1065" s="95">
        <f>IF($F$3="Grams",O1065,IF($F$3="% Calories",P1065,""))</f>
        <v>13</v>
      </c>
      <c r="Z1065" s="95" t="str">
        <f>IF($G$3="Grams",K1065,"")</f>
        <v/>
      </c>
      <c r="AA1065" s="95">
        <f>IF($H$3="Grams",Q1065,IF($H$3="% Calories",R1065,""))</f>
        <v>2</v>
      </c>
      <c r="AB1065" s="95" t="str">
        <f>IF($I$3="Milligrams",T1065,"")</f>
        <v/>
      </c>
      <c r="AC1065" s="95">
        <f>IF($E$3="Grams",U1065, IF($E$3="% Calories", V1065, IF($E$3="% Weight",W1065, "")))</f>
        <v>4</v>
      </c>
      <c r="AD1065" s="109">
        <v>3</v>
      </c>
      <c r="AE1065" s="71"/>
      <c r="AF1065" s="66"/>
    </row>
    <row r="1066" spans="1:32">
      <c r="A1066" s="121" t="str">
        <f>IF(AND((AB1066&lt;='Vending Compliance'!$I$4),(AC1066&lt;='Vending Compliance'!$E$4),(X1066&lt;='Vending Compliance'!$D$4)),"Compliant","Non-Compliant")</f>
        <v>Non-Compliant</v>
      </c>
      <c r="B1066" s="121" t="s">
        <v>568</v>
      </c>
      <c r="C1066" s="121" t="s">
        <v>570</v>
      </c>
      <c r="D1066" s="121">
        <v>1.75</v>
      </c>
      <c r="E1066" s="121">
        <v>49</v>
      </c>
      <c r="F1066" s="121">
        <v>1.75</v>
      </c>
      <c r="G1066" s="121">
        <v>160</v>
      </c>
      <c r="H1066" s="121">
        <v>13</v>
      </c>
      <c r="I1066" s="121">
        <v>120</v>
      </c>
      <c r="J1066" s="121">
        <v>2.5</v>
      </c>
      <c r="K1066" s="121">
        <v>0</v>
      </c>
      <c r="L1066" s="121">
        <v>95</v>
      </c>
      <c r="M1066" s="121">
        <v>2</v>
      </c>
      <c r="N1066" s="122">
        <f>F1066*G1066</f>
        <v>280</v>
      </c>
      <c r="O1066" s="122">
        <f>F1066*H1066</f>
        <v>22.75</v>
      </c>
      <c r="P1066" s="125">
        <f>(I1066*F1066)/N1066</f>
        <v>0.75</v>
      </c>
      <c r="Q1066" s="124">
        <f>F1066*J1066</f>
        <v>4.375</v>
      </c>
      <c r="R1066" s="125">
        <f>(Q1066*9)/N1066</f>
        <v>0.140625</v>
      </c>
      <c r="S1066" s="124">
        <f>F1066*K1066</f>
        <v>0</v>
      </c>
      <c r="T1066" s="122">
        <f>L1066*F1066</f>
        <v>166.25</v>
      </c>
      <c r="U1066" s="122">
        <f>M1066*F1066</f>
        <v>3.5</v>
      </c>
      <c r="V1066" s="126">
        <f>(U1066*4)/N1066</f>
        <v>0.05</v>
      </c>
      <c r="W1066" s="127">
        <f>U1066/E1066</f>
        <v>7.1428571428571425E-2</v>
      </c>
      <c r="X1066" s="95">
        <f>IF($D$3="Calories",N1066,"")</f>
        <v>280</v>
      </c>
      <c r="Y1066" s="95">
        <f>IF($F$3="Grams",O1066,IF($F$3="% Calories",P1066,""))</f>
        <v>22.75</v>
      </c>
      <c r="Z1066" s="95" t="str">
        <f>IF($G$3="Grams",K1066,"")</f>
        <v/>
      </c>
      <c r="AA1066" s="95">
        <f>IF($H$3="Grams",Q1066,IF($H$3="% Calories",R1066,""))</f>
        <v>4.375</v>
      </c>
      <c r="AB1066" s="95" t="str">
        <f>IF($I$3="Milligrams",T1066,"")</f>
        <v/>
      </c>
      <c r="AC1066" s="95">
        <f>IF($E$3="Grams",U1066, IF($E$3="% Calories", V1066, IF($E$3="% Weight",W1066, "")))</f>
        <v>3.5</v>
      </c>
      <c r="AD1066" s="109">
        <v>3</v>
      </c>
      <c r="AE1066" s="66"/>
      <c r="AF1066" s="71"/>
    </row>
    <row r="1067" spans="1:32">
      <c r="A1067" s="88" t="str">
        <f>IF(AND((AB1067&lt;='Vending Compliance'!$I$4),(AC1067&lt;='Vending Compliance'!$E$4),(X1067&lt;='Vending Compliance'!$D$4)),"Compliant","Non-Compliant")</f>
        <v>Compliant</v>
      </c>
      <c r="B1067" s="133" t="s">
        <v>568</v>
      </c>
      <c r="C1067" s="133" t="s">
        <v>500</v>
      </c>
      <c r="D1067" s="133">
        <v>1</v>
      </c>
      <c r="E1067" s="133">
        <v>28</v>
      </c>
      <c r="F1067" s="133">
        <v>1</v>
      </c>
      <c r="G1067" s="133">
        <v>170</v>
      </c>
      <c r="H1067" s="133">
        <v>14</v>
      </c>
      <c r="I1067" s="133">
        <v>130</v>
      </c>
      <c r="J1067" s="133">
        <v>2</v>
      </c>
      <c r="K1067" s="133">
        <v>0</v>
      </c>
      <c r="L1067" s="133">
        <v>120</v>
      </c>
      <c r="M1067" s="133">
        <v>1</v>
      </c>
      <c r="N1067" s="134">
        <f>F1067*G1067</f>
        <v>170</v>
      </c>
      <c r="O1067" s="134">
        <f>F1067*H1067</f>
        <v>14</v>
      </c>
      <c r="P1067" s="137">
        <f>(I1067*F1067)/N1067</f>
        <v>0.76470588235294112</v>
      </c>
      <c r="Q1067" s="136">
        <f>F1067*J1067</f>
        <v>2</v>
      </c>
      <c r="R1067" s="137">
        <f>(Q1067*9)/N1067</f>
        <v>0.10588235294117647</v>
      </c>
      <c r="S1067" s="136">
        <f>F1067*K1067</f>
        <v>0</v>
      </c>
      <c r="T1067" s="134">
        <f>L1067*F1067</f>
        <v>120</v>
      </c>
      <c r="U1067" s="134">
        <f>M1067*F1067</f>
        <v>1</v>
      </c>
      <c r="V1067" s="138">
        <f>(U1067*4)/N1067</f>
        <v>2.3529411764705882E-2</v>
      </c>
      <c r="W1067" s="139">
        <f>U1067/E1067</f>
        <v>3.5714285714285712E-2</v>
      </c>
      <c r="X1067" s="95">
        <f>IF($D$3="Calories",N1067,"")</f>
        <v>170</v>
      </c>
      <c r="Y1067" s="95">
        <f>IF($F$3="Grams",O1067,IF($F$3="% Calories",P1067,""))</f>
        <v>14</v>
      </c>
      <c r="Z1067" s="95" t="str">
        <f>IF($G$3="Grams",K1067,"")</f>
        <v/>
      </c>
      <c r="AA1067" s="95">
        <f>IF($H$3="Grams",Q1067,IF($H$3="% Calories",R1067,""))</f>
        <v>2</v>
      </c>
      <c r="AB1067" s="95" t="str">
        <f>IF($I$3="Milligrams",T1067,"")</f>
        <v/>
      </c>
      <c r="AC1067" s="95">
        <f>IF($E$3="Grams",U1067, IF($E$3="% Calories", V1067, IF($E$3="% Weight",W1067, "")))</f>
        <v>1</v>
      </c>
      <c r="AD1067" s="109">
        <v>3</v>
      </c>
      <c r="AE1067" s="66"/>
      <c r="AF1067" s="66"/>
    </row>
    <row r="1068" spans="1:32">
      <c r="A1068" s="121" t="str">
        <f>IF(AND((AB1068&lt;='Vending Compliance'!$I$4),(AC1068&lt;='Vending Compliance'!$E$4),(X1068&lt;='Vending Compliance'!$D$4)),"Compliant","Non-Compliant")</f>
        <v>Non-Compliant</v>
      </c>
      <c r="B1068" s="121" t="s">
        <v>568</v>
      </c>
      <c r="C1068" s="121" t="s">
        <v>500</v>
      </c>
      <c r="D1068" s="121">
        <v>1.75</v>
      </c>
      <c r="E1068" s="121">
        <f>28*1.75</f>
        <v>49</v>
      </c>
      <c r="F1068" s="121">
        <v>1.75</v>
      </c>
      <c r="G1068" s="121">
        <v>170</v>
      </c>
      <c r="H1068" s="121">
        <v>14</v>
      </c>
      <c r="I1068" s="121">
        <v>130</v>
      </c>
      <c r="J1068" s="121">
        <v>2</v>
      </c>
      <c r="K1068" s="121">
        <v>0</v>
      </c>
      <c r="L1068" s="121">
        <v>120</v>
      </c>
      <c r="M1068" s="121">
        <v>1</v>
      </c>
      <c r="N1068" s="122">
        <f>F1068*G1068</f>
        <v>297.5</v>
      </c>
      <c r="O1068" s="122">
        <f>F1068*H1068</f>
        <v>24.5</v>
      </c>
      <c r="P1068" s="125">
        <f>(I1068*F1068)/N1068</f>
        <v>0.76470588235294112</v>
      </c>
      <c r="Q1068" s="124">
        <f>F1068*J1068</f>
        <v>3.5</v>
      </c>
      <c r="R1068" s="125">
        <f>(Q1068*9)/N1068</f>
        <v>0.10588235294117647</v>
      </c>
      <c r="S1068" s="124">
        <f>F1068*K1068</f>
        <v>0</v>
      </c>
      <c r="T1068" s="122">
        <f>L1068*F1068</f>
        <v>210</v>
      </c>
      <c r="U1068" s="122">
        <f>M1068*F1068</f>
        <v>1.75</v>
      </c>
      <c r="V1068" s="126">
        <f>(U1068*4)/N1068</f>
        <v>2.3529411764705882E-2</v>
      </c>
      <c r="W1068" s="127">
        <f>U1068/E1068</f>
        <v>3.5714285714285712E-2</v>
      </c>
      <c r="X1068" s="95">
        <f>IF($D$3="Calories",N1068,"")</f>
        <v>297.5</v>
      </c>
      <c r="Y1068" s="95">
        <f>IF($F$3="Grams",O1068,IF($F$3="% Calories",P1068,""))</f>
        <v>24.5</v>
      </c>
      <c r="Z1068" s="95" t="str">
        <f>IF($G$3="Grams",K1068,"")</f>
        <v/>
      </c>
      <c r="AA1068" s="95">
        <f>IF($H$3="Grams",Q1068,IF($H$3="% Calories",R1068,""))</f>
        <v>3.5</v>
      </c>
      <c r="AB1068" s="95" t="str">
        <f>IF($I$3="Milligrams",T1068,"")</f>
        <v/>
      </c>
      <c r="AC1068" s="95">
        <f>IF($E$3="Grams",U1068, IF($E$3="% Calories", V1068, IF($E$3="% Weight",W1068, "")))</f>
        <v>1.75</v>
      </c>
      <c r="AD1068" s="109">
        <v>3</v>
      </c>
      <c r="AE1068" s="71"/>
      <c r="AF1068" s="66"/>
    </row>
    <row r="1069" spans="1:32" ht="18.75">
      <c r="A1069" s="180" t="s">
        <v>571</v>
      </c>
      <c r="B1069" s="181"/>
      <c r="C1069" s="181"/>
      <c r="D1069" s="181"/>
      <c r="E1069" s="181"/>
      <c r="F1069" s="181"/>
      <c r="G1069" s="181"/>
      <c r="H1069" s="181"/>
      <c r="I1069" s="181"/>
      <c r="J1069" s="181"/>
      <c r="K1069" s="181"/>
      <c r="L1069" s="181"/>
      <c r="M1069" s="181"/>
      <c r="N1069" s="181"/>
      <c r="O1069" s="181"/>
      <c r="P1069" s="181"/>
      <c r="Q1069" s="181"/>
      <c r="R1069" s="181"/>
      <c r="S1069" s="181"/>
      <c r="T1069" s="181"/>
      <c r="U1069" s="181"/>
      <c r="V1069" s="181"/>
      <c r="W1069" s="182"/>
      <c r="X1069" s="148"/>
      <c r="Y1069" s="95"/>
      <c r="Z1069" s="95"/>
      <c r="AA1069" s="95"/>
      <c r="AB1069" s="95"/>
      <c r="AC1069" s="95"/>
      <c r="AD1069" s="95"/>
      <c r="AE1069" s="71"/>
      <c r="AF1069" s="66"/>
    </row>
    <row r="1070" spans="1:32" ht="12.75">
      <c r="A1070" s="149" t="s">
        <v>436</v>
      </c>
      <c r="B1070" s="160" t="s">
        <v>437</v>
      </c>
      <c r="C1070" s="161"/>
      <c r="D1070" s="161"/>
      <c r="E1070" s="161"/>
      <c r="F1070" s="161"/>
      <c r="G1070" s="161"/>
      <c r="H1070" s="161"/>
      <c r="I1070" s="161"/>
      <c r="J1070" s="161"/>
      <c r="K1070" s="161"/>
      <c r="L1070" s="161"/>
      <c r="M1070" s="162"/>
      <c r="N1070" s="166" t="s">
        <v>438</v>
      </c>
      <c r="O1070" s="167"/>
      <c r="P1070" s="167"/>
      <c r="Q1070" s="167"/>
      <c r="R1070" s="167"/>
      <c r="S1070" s="167"/>
      <c r="T1070" s="167"/>
      <c r="U1070" s="167"/>
      <c r="V1070" s="167"/>
      <c r="W1070" s="168"/>
      <c r="X1070" s="95" t="str">
        <f t="shared" ref="X1070" si="18">IF($D$3="Calories",N1070,"")</f>
        <v>These columns will auto-populate</v>
      </c>
      <c r="Y1070" s="95">
        <f t="shared" ref="Y1070" si="19">IF($F$3="Grams",O1070,IF($F$3="% Calories",P1070,""))</f>
        <v>0</v>
      </c>
      <c r="Z1070" s="95" t="str">
        <f t="shared" ref="Z1070" si="20">IF($G$3="Grams",K1070,"")</f>
        <v/>
      </c>
      <c r="AA1070" s="95">
        <f t="shared" ref="AA1070" si="21">IF($H$3="Grams",Q1070,IF($H$3="% Calories",R1070,""))</f>
        <v>0</v>
      </c>
      <c r="AB1070" s="95" t="str">
        <f t="shared" ref="AB1070" si="22">IF($I$3="Milligrams",T1070,"")</f>
        <v/>
      </c>
      <c r="AC1070" s="95">
        <f t="shared" ref="AC1070" si="23">IF($E$3="Grams",U1070, IF($E$3="% Calories", V1070, IF($E$3="% Weight",W1070, "")))</f>
        <v>0</v>
      </c>
      <c r="AD1070" s="109">
        <v>1</v>
      </c>
      <c r="AE1070" s="71"/>
      <c r="AF1070" s="66"/>
    </row>
    <row r="1071" spans="1:32" ht="25.5">
      <c r="A1071" s="111" t="s">
        <v>49</v>
      </c>
      <c r="B1071" s="112" t="s">
        <v>23</v>
      </c>
      <c r="C1071" s="112" t="s">
        <v>24</v>
      </c>
      <c r="D1071" s="112" t="s">
        <v>25</v>
      </c>
      <c r="E1071" s="112" t="s">
        <v>26</v>
      </c>
      <c r="F1071" s="112" t="s">
        <v>27</v>
      </c>
      <c r="G1071" s="112" t="s">
        <v>2</v>
      </c>
      <c r="H1071" s="112" t="s">
        <v>28</v>
      </c>
      <c r="I1071" s="112" t="s">
        <v>29</v>
      </c>
      <c r="J1071" s="112" t="s">
        <v>30</v>
      </c>
      <c r="K1071" s="112" t="s">
        <v>31</v>
      </c>
      <c r="L1071" s="112" t="s">
        <v>32</v>
      </c>
      <c r="M1071" s="112" t="s">
        <v>33</v>
      </c>
      <c r="N1071" s="112" t="s">
        <v>439</v>
      </c>
      <c r="O1071" s="112" t="s">
        <v>440</v>
      </c>
      <c r="P1071" s="112" t="s">
        <v>441</v>
      </c>
      <c r="Q1071" s="112" t="s">
        <v>442</v>
      </c>
      <c r="R1071" s="112" t="s">
        <v>443</v>
      </c>
      <c r="S1071" s="112" t="s">
        <v>444</v>
      </c>
      <c r="T1071" s="112" t="s">
        <v>445</v>
      </c>
      <c r="U1071" s="112" t="s">
        <v>446</v>
      </c>
      <c r="V1071" s="112" t="s">
        <v>447</v>
      </c>
      <c r="W1071" s="113" t="s">
        <v>448</v>
      </c>
      <c r="X1071" s="114" t="s">
        <v>44</v>
      </c>
      <c r="Y1071" s="114" t="s">
        <v>45</v>
      </c>
      <c r="Z1071" s="114" t="s">
        <v>5</v>
      </c>
      <c r="AA1071" s="114" t="s">
        <v>46</v>
      </c>
      <c r="AB1071" s="114" t="s">
        <v>7</v>
      </c>
      <c r="AC1071" s="114" t="s">
        <v>3</v>
      </c>
      <c r="AD1071" s="115" t="s">
        <v>47</v>
      </c>
      <c r="AE1071" s="71"/>
      <c r="AF1071" s="66"/>
    </row>
    <row r="1072" spans="1:32">
      <c r="A1072" s="10" t="str">
        <f>IF(AND((AB1072&lt;='Vending Compliance'!$I$4),(AC1072&lt;='Vending Compliance'!$E$4),(X1072&lt;='Vending Compliance'!$D$4)),"Compliant","Non-Compliant")</f>
        <v>Compliant</v>
      </c>
      <c r="B1072" s="18"/>
      <c r="C1072" s="18"/>
      <c r="D1072" s="19"/>
      <c r="E1072" s="20"/>
      <c r="F1072" s="10"/>
      <c r="G1072" s="20"/>
      <c r="H1072" s="20"/>
      <c r="I1072" s="20"/>
      <c r="J1072" s="20"/>
      <c r="K1072" s="20"/>
      <c r="L1072" s="20"/>
      <c r="M1072" s="20"/>
      <c r="N1072" s="11">
        <f>F1072*G1072</f>
        <v>0</v>
      </c>
      <c r="O1072" s="11">
        <f>F1072*H1072</f>
        <v>0</v>
      </c>
      <c r="P1072" s="48" t="e">
        <f>(I1072*F1072)/N1072</f>
        <v>#DIV/0!</v>
      </c>
      <c r="Q1072" s="13">
        <f>F1072*J1072</f>
        <v>0</v>
      </c>
      <c r="R1072" s="12" t="e">
        <f>(Q1072*9)/N1072</f>
        <v>#DIV/0!</v>
      </c>
      <c r="S1072" s="13">
        <f>F1072*K1072</f>
        <v>0</v>
      </c>
      <c r="T1072" s="11">
        <f>L1072*F1072</f>
        <v>0</v>
      </c>
      <c r="U1072" s="11">
        <f>M1072*F1072</f>
        <v>0</v>
      </c>
      <c r="V1072" s="14" t="e">
        <f>(U1072*4)/N1072</f>
        <v>#DIV/0!</v>
      </c>
      <c r="W1072" s="15" t="e">
        <f>U1072/E1072</f>
        <v>#DIV/0!</v>
      </c>
      <c r="X1072" s="16">
        <f>IF($D$3="Calories",N1072,"")</f>
        <v>0</v>
      </c>
      <c r="Y1072" s="16">
        <f>IF($F$3="Grams",O1072,IF($F$3="% Calories",P1072,""))</f>
        <v>0</v>
      </c>
      <c r="Z1072" s="16" t="str">
        <f>IF($G$3="Grams",K1072,"")</f>
        <v/>
      </c>
      <c r="AA1072" s="16">
        <f>IF($H$3="Grams",Q1072,IF($H$3="% Calories",R1072,""))</f>
        <v>0</v>
      </c>
      <c r="AB1072" s="16" t="str">
        <f>IF($I$3="Milligrams",T1072,"")</f>
        <v/>
      </c>
      <c r="AC1072" s="16">
        <f>IF($E$3="Grams",U1072, IF($E$3="% Calories", V1072, IF($E$3="% Weight",W1072, "")))</f>
        <v>0</v>
      </c>
      <c r="AD1072" s="49">
        <v>3</v>
      </c>
    </row>
    <row r="1073" spans="1:30">
      <c r="A1073" s="10" t="str">
        <f>IF(AND((AB1073&lt;='Vending Compliance'!$I$4),(AC1073&lt;='Vending Compliance'!$E$4),(X1073&lt;='Vending Compliance'!$D$4)),"Compliant","Non-Compliant")</f>
        <v>Compliant</v>
      </c>
      <c r="B1073" s="18"/>
      <c r="C1073" s="18"/>
      <c r="D1073" s="19"/>
      <c r="E1073" s="20"/>
      <c r="F1073" s="10"/>
      <c r="G1073" s="20"/>
      <c r="H1073" s="20"/>
      <c r="I1073" s="20"/>
      <c r="J1073" s="20"/>
      <c r="K1073" s="20"/>
      <c r="L1073" s="20"/>
      <c r="M1073" s="20"/>
      <c r="N1073" s="11">
        <f>F1073*G1073</f>
        <v>0</v>
      </c>
      <c r="O1073" s="11">
        <f>F1073*H1073</f>
        <v>0</v>
      </c>
      <c r="P1073" s="48" t="e">
        <f>(I1073*F1073)/N1073</f>
        <v>#DIV/0!</v>
      </c>
      <c r="Q1073" s="13">
        <f>F1073*J1073</f>
        <v>0</v>
      </c>
      <c r="R1073" s="12" t="e">
        <f>(Q1073*9)/N1073</f>
        <v>#DIV/0!</v>
      </c>
      <c r="S1073" s="13">
        <f>F1073*K1073</f>
        <v>0</v>
      </c>
      <c r="T1073" s="11">
        <f>L1073*F1073</f>
        <v>0</v>
      </c>
      <c r="U1073" s="11">
        <f>M1073*F1073</f>
        <v>0</v>
      </c>
      <c r="V1073" s="14" t="e">
        <f>(U1073*4)/N1073</f>
        <v>#DIV/0!</v>
      </c>
      <c r="W1073" s="15" t="e">
        <f>U1073/E1073</f>
        <v>#DIV/0!</v>
      </c>
      <c r="X1073" s="16">
        <f>IF($D$3="Calories",N1073,"")</f>
        <v>0</v>
      </c>
      <c r="Y1073" s="16">
        <f>IF($F$3="Grams",O1073,IF($F$3="% Calories",P1073,""))</f>
        <v>0</v>
      </c>
      <c r="Z1073" s="16" t="str">
        <f>IF($G$3="Grams",K1073,"")</f>
        <v/>
      </c>
      <c r="AA1073" s="16">
        <f>IF($H$3="Grams",Q1073,IF($H$3="% Calories",R1073,""))</f>
        <v>0</v>
      </c>
      <c r="AB1073" s="16" t="str">
        <f>IF($I$3="Milligrams",T1073,"")</f>
        <v/>
      </c>
      <c r="AC1073" s="16">
        <f>IF($E$3="Grams",U1073, IF($E$3="% Calories", V1073, IF($E$3="% Weight",W1073, "")))</f>
        <v>0</v>
      </c>
      <c r="AD1073" s="49">
        <v>3</v>
      </c>
    </row>
    <row r="1074" spans="1:30">
      <c r="A1074" s="10" t="str">
        <f>IF(AND((AB1074&lt;='Vending Compliance'!$I$4),(AC1074&lt;='Vending Compliance'!$E$4),(X1074&lt;='Vending Compliance'!$D$4)),"Compliant","Non-Compliant")</f>
        <v>Compliant</v>
      </c>
      <c r="B1074" s="18"/>
      <c r="C1074" s="18"/>
      <c r="D1074" s="19"/>
      <c r="E1074" s="20"/>
      <c r="F1074" s="10"/>
      <c r="G1074" s="20"/>
      <c r="H1074" s="20"/>
      <c r="I1074" s="20"/>
      <c r="J1074" s="20"/>
      <c r="K1074" s="20"/>
      <c r="L1074" s="20"/>
      <c r="M1074" s="20"/>
      <c r="N1074" s="11">
        <f>F1074*G1074</f>
        <v>0</v>
      </c>
      <c r="O1074" s="11">
        <f>F1074*H1074</f>
        <v>0</v>
      </c>
      <c r="P1074" s="48" t="e">
        <f>(I1074*F1074)/N1074</f>
        <v>#DIV/0!</v>
      </c>
      <c r="Q1074" s="13">
        <f>F1074*J1074</f>
        <v>0</v>
      </c>
      <c r="R1074" s="12" t="e">
        <f>(Q1074*9)/N1074</f>
        <v>#DIV/0!</v>
      </c>
      <c r="S1074" s="13">
        <f>F1074*K1074</f>
        <v>0</v>
      </c>
      <c r="T1074" s="11">
        <f>L1074*F1074</f>
        <v>0</v>
      </c>
      <c r="U1074" s="11">
        <f>M1074*F1074</f>
        <v>0</v>
      </c>
      <c r="V1074" s="14" t="e">
        <f>(U1074*4)/N1074</f>
        <v>#DIV/0!</v>
      </c>
      <c r="W1074" s="15" t="e">
        <f>U1074/E1074</f>
        <v>#DIV/0!</v>
      </c>
      <c r="X1074" s="16">
        <f>IF($D$3="Calories",N1074,"")</f>
        <v>0</v>
      </c>
      <c r="Y1074" s="16">
        <f>IF($F$3="Grams",O1074,IF($F$3="% Calories",P1074,""))</f>
        <v>0</v>
      </c>
      <c r="Z1074" s="16" t="str">
        <f>IF($G$3="Grams",K1074,"")</f>
        <v/>
      </c>
      <c r="AA1074" s="16">
        <f>IF($H$3="Grams",Q1074,IF($H$3="% Calories",R1074,""))</f>
        <v>0</v>
      </c>
      <c r="AB1074" s="16" t="str">
        <f>IF($I$3="Milligrams",T1074,"")</f>
        <v/>
      </c>
      <c r="AC1074" s="16">
        <f>IF($E$3="Grams",U1074, IF($E$3="% Calories", V1074, IF($E$3="% Weight",W1074, "")))</f>
        <v>0</v>
      </c>
      <c r="AD1074" s="49">
        <v>3</v>
      </c>
    </row>
    <row r="1075" spans="1:30">
      <c r="A1075" s="10" t="str">
        <f>IF(AND((AB1075&lt;='Vending Compliance'!$I$4),(AC1075&lt;='Vending Compliance'!$E$4),(X1075&lt;='Vending Compliance'!$D$4)),"Compliant","Non-Compliant")</f>
        <v>Compliant</v>
      </c>
      <c r="B1075" s="18"/>
      <c r="C1075" s="18"/>
      <c r="D1075" s="19"/>
      <c r="E1075" s="20"/>
      <c r="F1075" s="10"/>
      <c r="G1075" s="20"/>
      <c r="H1075" s="20"/>
      <c r="I1075" s="20"/>
      <c r="J1075" s="20"/>
      <c r="K1075" s="20"/>
      <c r="L1075" s="20"/>
      <c r="M1075" s="20"/>
      <c r="N1075" s="11">
        <f>F1075*G1075</f>
        <v>0</v>
      </c>
      <c r="O1075" s="11">
        <f>F1075*H1075</f>
        <v>0</v>
      </c>
      <c r="P1075" s="48" t="e">
        <f>(I1075*F1075)/N1075</f>
        <v>#DIV/0!</v>
      </c>
      <c r="Q1075" s="13">
        <f>F1075*J1075</f>
        <v>0</v>
      </c>
      <c r="R1075" s="12" t="e">
        <f>(Q1075*9)/N1075</f>
        <v>#DIV/0!</v>
      </c>
      <c r="S1075" s="13">
        <f>F1075*K1075</f>
        <v>0</v>
      </c>
      <c r="T1075" s="11">
        <f>L1075*F1075</f>
        <v>0</v>
      </c>
      <c r="U1075" s="11">
        <f>M1075*F1075</f>
        <v>0</v>
      </c>
      <c r="V1075" s="14" t="e">
        <f>(U1075*4)/N1075</f>
        <v>#DIV/0!</v>
      </c>
      <c r="W1075" s="15" t="e">
        <f>U1075/E1075</f>
        <v>#DIV/0!</v>
      </c>
      <c r="X1075" s="16">
        <f>IF($D$3="Calories",N1075,"")</f>
        <v>0</v>
      </c>
      <c r="Y1075" s="16">
        <f>IF($F$3="Grams",O1075,IF($F$3="% Calories",P1075,""))</f>
        <v>0</v>
      </c>
      <c r="Z1075" s="16" t="str">
        <f>IF($G$3="Grams",K1075,"")</f>
        <v/>
      </c>
      <c r="AA1075" s="16">
        <f>IF($H$3="Grams",Q1075,IF($H$3="% Calories",R1075,""))</f>
        <v>0</v>
      </c>
      <c r="AB1075" s="16" t="str">
        <f>IF($I$3="Milligrams",T1075,"")</f>
        <v/>
      </c>
      <c r="AC1075" s="16">
        <f>IF($E$3="Grams",U1075, IF($E$3="% Calories", V1075, IF($E$3="% Weight",W1075, "")))</f>
        <v>0</v>
      </c>
      <c r="AD1075" s="49">
        <v>3</v>
      </c>
    </row>
    <row r="1076" spans="1:30">
      <c r="A1076" s="10" t="str">
        <f>IF(AND((AB1076&lt;='Vending Compliance'!$I$4),(AC1076&lt;='Vending Compliance'!$E$4),(X1076&lt;='Vending Compliance'!$D$4)),"Compliant","Non-Compliant")</f>
        <v>Compliant</v>
      </c>
      <c r="B1076" s="18"/>
      <c r="C1076" s="18"/>
      <c r="D1076" s="19"/>
      <c r="E1076" s="20"/>
      <c r="F1076" s="10"/>
      <c r="G1076" s="20"/>
      <c r="H1076" s="20"/>
      <c r="I1076" s="20"/>
      <c r="J1076" s="20"/>
      <c r="K1076" s="20"/>
      <c r="L1076" s="20"/>
      <c r="M1076" s="20"/>
      <c r="N1076" s="11">
        <f>F1076*G1076</f>
        <v>0</v>
      </c>
      <c r="O1076" s="11">
        <f>F1076*H1076</f>
        <v>0</v>
      </c>
      <c r="P1076" s="48" t="e">
        <f>(I1076*F1076)/N1076</f>
        <v>#DIV/0!</v>
      </c>
      <c r="Q1076" s="13">
        <f>F1076*J1076</f>
        <v>0</v>
      </c>
      <c r="R1076" s="12" t="e">
        <f>(Q1076*9)/N1076</f>
        <v>#DIV/0!</v>
      </c>
      <c r="S1076" s="13">
        <f>F1076*K1076</f>
        <v>0</v>
      </c>
      <c r="T1076" s="11">
        <f>L1076*F1076</f>
        <v>0</v>
      </c>
      <c r="U1076" s="11">
        <f>M1076*F1076</f>
        <v>0</v>
      </c>
      <c r="V1076" s="14" t="e">
        <f>(U1076*4)/N1076</f>
        <v>#DIV/0!</v>
      </c>
      <c r="W1076" s="15" t="e">
        <f>U1076/E1076</f>
        <v>#DIV/0!</v>
      </c>
      <c r="X1076" s="16">
        <f>IF($D$3="Calories",N1076,"")</f>
        <v>0</v>
      </c>
      <c r="Y1076" s="16">
        <f>IF($F$3="Grams",O1076,IF($F$3="% Calories",P1076,""))</f>
        <v>0</v>
      </c>
      <c r="Z1076" s="16" t="str">
        <f>IF($G$3="Grams",K1076,"")</f>
        <v/>
      </c>
      <c r="AA1076" s="16">
        <f>IF($H$3="Grams",Q1076,IF($H$3="% Calories",R1076,""))</f>
        <v>0</v>
      </c>
      <c r="AB1076" s="16" t="str">
        <f>IF($I$3="Milligrams",T1076,"")</f>
        <v/>
      </c>
      <c r="AC1076" s="16">
        <f>IF($E$3="Grams",U1076, IF($E$3="% Calories", V1076, IF($E$3="% Weight",W1076, "")))</f>
        <v>0</v>
      </c>
      <c r="AD1076" s="49">
        <v>3</v>
      </c>
    </row>
    <row r="1077" spans="1:30">
      <c r="A1077" s="10" t="str">
        <f>IF(AND((AB1077&lt;='Vending Compliance'!$I$4),(AC1077&lt;='Vending Compliance'!$E$4),(X1077&lt;='Vending Compliance'!$D$4)),"Compliant","Non-Compliant")</f>
        <v>Compliant</v>
      </c>
      <c r="B1077" s="18"/>
      <c r="C1077" s="18"/>
      <c r="D1077" s="19"/>
      <c r="E1077" s="20"/>
      <c r="F1077" s="10"/>
      <c r="G1077" s="20"/>
      <c r="H1077" s="20"/>
      <c r="I1077" s="20"/>
      <c r="J1077" s="20"/>
      <c r="K1077" s="20"/>
      <c r="L1077" s="20"/>
      <c r="M1077" s="20"/>
      <c r="N1077" s="11">
        <f>F1077*G1077</f>
        <v>0</v>
      </c>
      <c r="O1077" s="11">
        <f>F1077*H1077</f>
        <v>0</v>
      </c>
      <c r="P1077" s="48" t="e">
        <f>(I1077*F1077)/N1077</f>
        <v>#DIV/0!</v>
      </c>
      <c r="Q1077" s="13">
        <f>F1077*J1077</f>
        <v>0</v>
      </c>
      <c r="R1077" s="12" t="e">
        <f>(Q1077*9)/N1077</f>
        <v>#DIV/0!</v>
      </c>
      <c r="S1077" s="13">
        <f>F1077*K1077</f>
        <v>0</v>
      </c>
      <c r="T1077" s="11">
        <f>L1077*F1077</f>
        <v>0</v>
      </c>
      <c r="U1077" s="11">
        <f>M1077*F1077</f>
        <v>0</v>
      </c>
      <c r="V1077" s="14" t="e">
        <f>(U1077*4)/N1077</f>
        <v>#DIV/0!</v>
      </c>
      <c r="W1077" s="15" t="e">
        <f>U1077/E1077</f>
        <v>#DIV/0!</v>
      </c>
      <c r="X1077" s="16">
        <f>IF($D$3="Calories",N1077,"")</f>
        <v>0</v>
      </c>
      <c r="Y1077" s="16">
        <f>IF($F$3="Grams",O1077,IF($F$3="% Calories",P1077,""))</f>
        <v>0</v>
      </c>
      <c r="Z1077" s="16" t="str">
        <f>IF($G$3="Grams",K1077,"")</f>
        <v/>
      </c>
      <c r="AA1077" s="16">
        <f>IF($H$3="Grams",Q1077,IF($H$3="% Calories",R1077,""))</f>
        <v>0</v>
      </c>
      <c r="AB1077" s="16" t="str">
        <f>IF($I$3="Milligrams",T1077,"")</f>
        <v/>
      </c>
      <c r="AC1077" s="16">
        <f>IF($E$3="Grams",U1077, IF($E$3="% Calories", V1077, IF($E$3="% Weight",W1077, "")))</f>
        <v>0</v>
      </c>
      <c r="AD1077" s="49">
        <v>3</v>
      </c>
    </row>
    <row r="1078" spans="1:30">
      <c r="A1078" s="10" t="str">
        <f>IF(AND((AB1078&lt;='Vending Compliance'!$I$4),(AC1078&lt;='Vending Compliance'!$E$4),(X1078&lt;='Vending Compliance'!$D$4)),"Compliant","Non-Compliant")</f>
        <v>Compliant</v>
      </c>
      <c r="B1078" s="18"/>
      <c r="C1078" s="18"/>
      <c r="D1078" s="19"/>
      <c r="E1078" s="20"/>
      <c r="F1078" s="10"/>
      <c r="G1078" s="20"/>
      <c r="H1078" s="20"/>
      <c r="I1078" s="20"/>
      <c r="J1078" s="20"/>
      <c r="K1078" s="20"/>
      <c r="L1078" s="20"/>
      <c r="M1078" s="20"/>
      <c r="N1078" s="11">
        <f>F1078*G1078</f>
        <v>0</v>
      </c>
      <c r="O1078" s="11">
        <f>F1078*H1078</f>
        <v>0</v>
      </c>
      <c r="P1078" s="48" t="e">
        <f>(I1078*F1078)/N1078</f>
        <v>#DIV/0!</v>
      </c>
      <c r="Q1078" s="13">
        <f>F1078*J1078</f>
        <v>0</v>
      </c>
      <c r="R1078" s="12" t="e">
        <f>(Q1078*9)/N1078</f>
        <v>#DIV/0!</v>
      </c>
      <c r="S1078" s="13">
        <f>F1078*K1078</f>
        <v>0</v>
      </c>
      <c r="T1078" s="11">
        <f>L1078*F1078</f>
        <v>0</v>
      </c>
      <c r="U1078" s="11">
        <f>M1078*F1078</f>
        <v>0</v>
      </c>
      <c r="V1078" s="14" t="e">
        <f>(U1078*4)/N1078</f>
        <v>#DIV/0!</v>
      </c>
      <c r="W1078" s="15" t="e">
        <f>U1078/E1078</f>
        <v>#DIV/0!</v>
      </c>
      <c r="X1078" s="16">
        <f>IF($D$3="Calories",N1078,"")</f>
        <v>0</v>
      </c>
      <c r="Y1078" s="16">
        <f>IF($F$3="Grams",O1078,IF($F$3="% Calories",P1078,""))</f>
        <v>0</v>
      </c>
      <c r="Z1078" s="16" t="str">
        <f>IF($G$3="Grams",K1078,"")</f>
        <v/>
      </c>
      <c r="AA1078" s="16">
        <f>IF($H$3="Grams",Q1078,IF($H$3="% Calories",R1078,""))</f>
        <v>0</v>
      </c>
      <c r="AB1078" s="16" t="str">
        <f>IF($I$3="Milligrams",T1078,"")</f>
        <v/>
      </c>
      <c r="AC1078" s="16">
        <f>IF($E$3="Grams",U1078, IF($E$3="% Calories", V1078, IF($E$3="% Weight",W1078, "")))</f>
        <v>0</v>
      </c>
      <c r="AD1078" s="49">
        <v>3</v>
      </c>
    </row>
    <row r="1079" spans="1:30">
      <c r="A1079" s="10" t="str">
        <f>IF(AND((AB1079&lt;='Vending Compliance'!$I$4),(AC1079&lt;='Vending Compliance'!$E$4),(X1079&lt;='Vending Compliance'!$D$4)),"Compliant","Non-Compliant")</f>
        <v>Compliant</v>
      </c>
      <c r="B1079" s="18"/>
      <c r="C1079" s="18"/>
      <c r="D1079" s="19"/>
      <c r="E1079" s="20"/>
      <c r="F1079" s="10"/>
      <c r="G1079" s="20"/>
      <c r="H1079" s="20"/>
      <c r="I1079" s="20"/>
      <c r="J1079" s="20"/>
      <c r="K1079" s="20"/>
      <c r="L1079" s="20"/>
      <c r="M1079" s="20"/>
      <c r="N1079" s="11">
        <f>F1079*G1079</f>
        <v>0</v>
      </c>
      <c r="O1079" s="11">
        <f>F1079*H1079</f>
        <v>0</v>
      </c>
      <c r="P1079" s="48" t="e">
        <f>(I1079*F1079)/N1079</f>
        <v>#DIV/0!</v>
      </c>
      <c r="Q1079" s="13">
        <f>F1079*J1079</f>
        <v>0</v>
      </c>
      <c r="R1079" s="12" t="e">
        <f>(Q1079*9)/N1079</f>
        <v>#DIV/0!</v>
      </c>
      <c r="S1079" s="13">
        <f>F1079*K1079</f>
        <v>0</v>
      </c>
      <c r="T1079" s="11">
        <f>L1079*F1079</f>
        <v>0</v>
      </c>
      <c r="U1079" s="11">
        <f>M1079*F1079</f>
        <v>0</v>
      </c>
      <c r="V1079" s="14" t="e">
        <f>(U1079*4)/N1079</f>
        <v>#DIV/0!</v>
      </c>
      <c r="W1079" s="15" t="e">
        <f>U1079/E1079</f>
        <v>#DIV/0!</v>
      </c>
      <c r="X1079" s="16">
        <f>IF($D$3="Calories",N1079,"")</f>
        <v>0</v>
      </c>
      <c r="Y1079" s="16">
        <f>IF($F$3="Grams",O1079,IF($F$3="% Calories",P1079,""))</f>
        <v>0</v>
      </c>
      <c r="Z1079" s="16" t="str">
        <f>IF($G$3="Grams",K1079,"")</f>
        <v/>
      </c>
      <c r="AA1079" s="16">
        <f>IF($H$3="Grams",Q1079,IF($H$3="% Calories",R1079,""))</f>
        <v>0</v>
      </c>
      <c r="AB1079" s="16" t="str">
        <f>IF($I$3="Milligrams",T1079,"")</f>
        <v/>
      </c>
      <c r="AC1079" s="16">
        <f>IF($E$3="Grams",U1079, IF($E$3="% Calories", V1079, IF($E$3="% Weight",W1079, "")))</f>
        <v>0</v>
      </c>
      <c r="AD1079" s="49">
        <v>3</v>
      </c>
    </row>
    <row r="1080" spans="1:30">
      <c r="A1080" s="10" t="str">
        <f>IF(AND((AB1080&lt;='Vending Compliance'!$I$4),(AC1080&lt;='Vending Compliance'!$E$4),(X1080&lt;='Vending Compliance'!$D$4)),"Compliant","Non-Compliant")</f>
        <v>Compliant</v>
      </c>
      <c r="B1080" s="18"/>
      <c r="C1080" s="18"/>
      <c r="D1080" s="19"/>
      <c r="E1080" s="20"/>
      <c r="F1080" s="10"/>
      <c r="G1080" s="20"/>
      <c r="H1080" s="20"/>
      <c r="I1080" s="20"/>
      <c r="J1080" s="20"/>
      <c r="K1080" s="20"/>
      <c r="L1080" s="20"/>
      <c r="M1080" s="20"/>
      <c r="N1080" s="11">
        <f>F1080*G1080</f>
        <v>0</v>
      </c>
      <c r="O1080" s="11">
        <f>F1080*H1080</f>
        <v>0</v>
      </c>
      <c r="P1080" s="48" t="e">
        <f>(I1080*F1080)/N1080</f>
        <v>#DIV/0!</v>
      </c>
      <c r="Q1080" s="13">
        <f>F1080*J1080</f>
        <v>0</v>
      </c>
      <c r="R1080" s="12" t="e">
        <f>(Q1080*9)/N1080</f>
        <v>#DIV/0!</v>
      </c>
      <c r="S1080" s="13">
        <f>F1080*K1080</f>
        <v>0</v>
      </c>
      <c r="T1080" s="11">
        <f>L1080*F1080</f>
        <v>0</v>
      </c>
      <c r="U1080" s="11">
        <f>M1080*F1080</f>
        <v>0</v>
      </c>
      <c r="V1080" s="14" t="e">
        <f>(U1080*4)/N1080</f>
        <v>#DIV/0!</v>
      </c>
      <c r="W1080" s="15" t="e">
        <f>U1080/E1080</f>
        <v>#DIV/0!</v>
      </c>
      <c r="X1080" s="16">
        <f>IF($D$3="Calories",N1080,"")</f>
        <v>0</v>
      </c>
      <c r="Y1080" s="16">
        <f>IF($F$3="Grams",O1080,IF($F$3="% Calories",P1080,""))</f>
        <v>0</v>
      </c>
      <c r="Z1080" s="16" t="str">
        <f>IF($G$3="Grams",K1080,"")</f>
        <v/>
      </c>
      <c r="AA1080" s="16">
        <f>IF($H$3="Grams",Q1080,IF($H$3="% Calories",R1080,""))</f>
        <v>0</v>
      </c>
      <c r="AB1080" s="16" t="str">
        <f>IF($I$3="Milligrams",T1080,"")</f>
        <v/>
      </c>
      <c r="AC1080" s="16">
        <f>IF($E$3="Grams",U1080, IF($E$3="% Calories", V1080, IF($E$3="% Weight",W1080, "")))</f>
        <v>0</v>
      </c>
      <c r="AD1080" s="49">
        <v>3</v>
      </c>
    </row>
    <row r="1081" spans="1:30">
      <c r="A1081" s="10" t="str">
        <f>IF(AND((AB1081&lt;='Vending Compliance'!$I$4),(AC1081&lt;='Vending Compliance'!$E$4),(X1081&lt;='Vending Compliance'!$D$4)),"Compliant","Non-Compliant")</f>
        <v>Compliant</v>
      </c>
      <c r="B1081" s="18"/>
      <c r="C1081" s="18"/>
      <c r="D1081" s="19"/>
      <c r="E1081" s="20"/>
      <c r="F1081" s="10"/>
      <c r="G1081" s="20"/>
      <c r="H1081" s="20"/>
      <c r="I1081" s="20"/>
      <c r="J1081" s="20"/>
      <c r="K1081" s="20"/>
      <c r="L1081" s="20"/>
      <c r="M1081" s="20"/>
      <c r="N1081" s="11">
        <f>F1081*G1081</f>
        <v>0</v>
      </c>
      <c r="O1081" s="11">
        <f>F1081*H1081</f>
        <v>0</v>
      </c>
      <c r="P1081" s="48" t="e">
        <f>(I1081*F1081)/N1081</f>
        <v>#DIV/0!</v>
      </c>
      <c r="Q1081" s="13">
        <f>F1081*J1081</f>
        <v>0</v>
      </c>
      <c r="R1081" s="12" t="e">
        <f>(Q1081*9)/N1081</f>
        <v>#DIV/0!</v>
      </c>
      <c r="S1081" s="13">
        <f>F1081*K1081</f>
        <v>0</v>
      </c>
      <c r="T1081" s="11">
        <f>L1081*F1081</f>
        <v>0</v>
      </c>
      <c r="U1081" s="11">
        <f>M1081*F1081</f>
        <v>0</v>
      </c>
      <c r="V1081" s="14" t="e">
        <f>(U1081*4)/N1081</f>
        <v>#DIV/0!</v>
      </c>
      <c r="W1081" s="15" t="e">
        <f>U1081/E1081</f>
        <v>#DIV/0!</v>
      </c>
      <c r="X1081" s="16">
        <f>IF($D$3="Calories",N1081,"")</f>
        <v>0</v>
      </c>
      <c r="Y1081" s="16">
        <f>IF($F$3="Grams",O1081,IF($F$3="% Calories",P1081,""))</f>
        <v>0</v>
      </c>
      <c r="Z1081" s="16" t="str">
        <f>IF($G$3="Grams",K1081,"")</f>
        <v/>
      </c>
      <c r="AA1081" s="16">
        <f>IF($H$3="Grams",Q1081,IF($H$3="% Calories",R1081,""))</f>
        <v>0</v>
      </c>
      <c r="AB1081" s="16" t="str">
        <f>IF($I$3="Milligrams",T1081,"")</f>
        <v/>
      </c>
      <c r="AC1081" s="16">
        <f>IF($E$3="Grams",U1081, IF($E$3="% Calories", V1081, IF($E$3="% Weight",W1081, "")))</f>
        <v>0</v>
      </c>
      <c r="AD1081" s="49">
        <v>3</v>
      </c>
    </row>
    <row r="1082" spans="1:30">
      <c r="A1082" s="10" t="str">
        <f>IF(AND((AB1082&lt;='Vending Compliance'!$I$4),(AC1082&lt;='Vending Compliance'!$E$4),(X1082&lt;='Vending Compliance'!$D$4)),"Compliant","Non-Compliant")</f>
        <v>Compliant</v>
      </c>
      <c r="B1082" s="18"/>
      <c r="C1082" s="18"/>
      <c r="D1082" s="19"/>
      <c r="E1082" s="20"/>
      <c r="F1082" s="10"/>
      <c r="G1082" s="20"/>
      <c r="H1082" s="20"/>
      <c r="I1082" s="20"/>
      <c r="J1082" s="20"/>
      <c r="K1082" s="20"/>
      <c r="L1082" s="20"/>
      <c r="M1082" s="20"/>
      <c r="N1082" s="11">
        <f>F1082*G1082</f>
        <v>0</v>
      </c>
      <c r="O1082" s="11">
        <f>F1082*H1082</f>
        <v>0</v>
      </c>
      <c r="P1082" s="48" t="e">
        <f>(I1082*F1082)/N1082</f>
        <v>#DIV/0!</v>
      </c>
      <c r="Q1082" s="13">
        <f>F1082*J1082</f>
        <v>0</v>
      </c>
      <c r="R1082" s="12" t="e">
        <f>(Q1082*9)/N1082</f>
        <v>#DIV/0!</v>
      </c>
      <c r="S1082" s="13">
        <f>F1082*K1082</f>
        <v>0</v>
      </c>
      <c r="T1082" s="11">
        <f>L1082*F1082</f>
        <v>0</v>
      </c>
      <c r="U1082" s="11">
        <f>M1082*F1082</f>
        <v>0</v>
      </c>
      <c r="V1082" s="14" t="e">
        <f>(U1082*4)/N1082</f>
        <v>#DIV/0!</v>
      </c>
      <c r="W1082" s="15" t="e">
        <f>U1082/E1082</f>
        <v>#DIV/0!</v>
      </c>
      <c r="X1082" s="16">
        <f>IF($D$3="Calories",N1082,"")</f>
        <v>0</v>
      </c>
      <c r="Y1082" s="16">
        <f>IF($F$3="Grams",O1082,IF($F$3="% Calories",P1082,""))</f>
        <v>0</v>
      </c>
      <c r="Z1082" s="16" t="str">
        <f>IF($G$3="Grams",K1082,"")</f>
        <v/>
      </c>
      <c r="AA1082" s="16">
        <f>IF($H$3="Grams",Q1082,IF($H$3="% Calories",R1082,""))</f>
        <v>0</v>
      </c>
      <c r="AB1082" s="16" t="str">
        <f>IF($I$3="Milligrams",T1082,"")</f>
        <v/>
      </c>
      <c r="AC1082" s="16">
        <f>IF($E$3="Grams",U1082, IF($E$3="% Calories", V1082, IF($E$3="% Weight",W1082, "")))</f>
        <v>0</v>
      </c>
      <c r="AD1082" s="49">
        <v>3</v>
      </c>
    </row>
    <row r="1083" spans="1:30">
      <c r="A1083" s="10" t="str">
        <f>IF(AND((AB1083&lt;='Vending Compliance'!$I$4),(AC1083&lt;='Vending Compliance'!$E$4),(X1083&lt;='Vending Compliance'!$D$4)),"Compliant","Non-Compliant")</f>
        <v>Compliant</v>
      </c>
      <c r="B1083" s="18"/>
      <c r="C1083" s="18"/>
      <c r="D1083" s="19"/>
      <c r="E1083" s="20"/>
      <c r="F1083" s="10"/>
      <c r="G1083" s="20"/>
      <c r="H1083" s="20"/>
      <c r="I1083" s="20"/>
      <c r="J1083" s="20"/>
      <c r="K1083" s="20"/>
      <c r="L1083" s="20"/>
      <c r="M1083" s="20"/>
      <c r="N1083" s="11">
        <f>F1083*G1083</f>
        <v>0</v>
      </c>
      <c r="O1083" s="11">
        <f>F1083*H1083</f>
        <v>0</v>
      </c>
      <c r="P1083" s="48" t="e">
        <f>(I1083*F1083)/N1083</f>
        <v>#DIV/0!</v>
      </c>
      <c r="Q1083" s="13">
        <f>F1083*J1083</f>
        <v>0</v>
      </c>
      <c r="R1083" s="12" t="e">
        <f>(Q1083*9)/N1083</f>
        <v>#DIV/0!</v>
      </c>
      <c r="S1083" s="13">
        <f>F1083*K1083</f>
        <v>0</v>
      </c>
      <c r="T1083" s="11">
        <f>L1083*F1083</f>
        <v>0</v>
      </c>
      <c r="U1083" s="11">
        <f>M1083*F1083</f>
        <v>0</v>
      </c>
      <c r="V1083" s="14" t="e">
        <f>(U1083*4)/N1083</f>
        <v>#DIV/0!</v>
      </c>
      <c r="W1083" s="15" t="e">
        <f>U1083/E1083</f>
        <v>#DIV/0!</v>
      </c>
      <c r="X1083" s="16">
        <f>IF($D$3="Calories",N1083,"")</f>
        <v>0</v>
      </c>
      <c r="Y1083" s="16">
        <f>IF($F$3="Grams",O1083,IF($F$3="% Calories",P1083,""))</f>
        <v>0</v>
      </c>
      <c r="Z1083" s="16" t="str">
        <f>IF($G$3="Grams",K1083,"")</f>
        <v/>
      </c>
      <c r="AA1083" s="16">
        <f>IF($H$3="Grams",Q1083,IF($H$3="% Calories",R1083,""))</f>
        <v>0</v>
      </c>
      <c r="AB1083" s="16" t="str">
        <f>IF($I$3="Milligrams",T1083,"")</f>
        <v/>
      </c>
      <c r="AC1083" s="16">
        <f>IF($E$3="Grams",U1083, IF($E$3="% Calories", V1083, IF($E$3="% Weight",W1083, "")))</f>
        <v>0</v>
      </c>
      <c r="AD1083" s="49">
        <v>3</v>
      </c>
    </row>
    <row r="1084" spans="1:30">
      <c r="A1084" s="10" t="str">
        <f>IF(AND((AB1084&lt;='Vending Compliance'!$I$4),(AC1084&lt;='Vending Compliance'!$E$4),(X1084&lt;='Vending Compliance'!$D$4)),"Compliant","Non-Compliant")</f>
        <v>Compliant</v>
      </c>
      <c r="B1084" s="18"/>
      <c r="C1084" s="18"/>
      <c r="D1084" s="19"/>
      <c r="E1084" s="20"/>
      <c r="F1084" s="10"/>
      <c r="G1084" s="20"/>
      <c r="H1084" s="20"/>
      <c r="I1084" s="20"/>
      <c r="J1084" s="20"/>
      <c r="K1084" s="20"/>
      <c r="L1084" s="20"/>
      <c r="M1084" s="20"/>
      <c r="N1084" s="11">
        <f>F1084*G1084</f>
        <v>0</v>
      </c>
      <c r="O1084" s="11">
        <f>F1084*H1084</f>
        <v>0</v>
      </c>
      <c r="P1084" s="48" t="e">
        <f>(I1084*F1084)/N1084</f>
        <v>#DIV/0!</v>
      </c>
      <c r="Q1084" s="13">
        <f>F1084*J1084</f>
        <v>0</v>
      </c>
      <c r="R1084" s="12" t="e">
        <f>(Q1084*9)/N1084</f>
        <v>#DIV/0!</v>
      </c>
      <c r="S1084" s="13">
        <f>F1084*K1084</f>
        <v>0</v>
      </c>
      <c r="T1084" s="11">
        <f>L1084*F1084</f>
        <v>0</v>
      </c>
      <c r="U1084" s="11">
        <f>M1084*F1084</f>
        <v>0</v>
      </c>
      <c r="V1084" s="14" t="e">
        <f>(U1084*4)/N1084</f>
        <v>#DIV/0!</v>
      </c>
      <c r="W1084" s="15" t="e">
        <f>U1084/E1084</f>
        <v>#DIV/0!</v>
      </c>
      <c r="X1084" s="16">
        <f>IF($D$3="Calories",N1084,"")</f>
        <v>0</v>
      </c>
      <c r="Y1084" s="16">
        <f>IF($F$3="Grams",O1084,IF($F$3="% Calories",P1084,""))</f>
        <v>0</v>
      </c>
      <c r="Z1084" s="16" t="str">
        <f>IF($G$3="Grams",K1084,"")</f>
        <v/>
      </c>
      <c r="AA1084" s="16">
        <f>IF($H$3="Grams",Q1084,IF($H$3="% Calories",R1084,""))</f>
        <v>0</v>
      </c>
      <c r="AB1084" s="16" t="str">
        <f>IF($I$3="Milligrams",T1084,"")</f>
        <v/>
      </c>
      <c r="AC1084" s="16">
        <f>IF($E$3="Grams",U1084, IF($E$3="% Calories", V1084, IF($E$3="% Weight",W1084, "")))</f>
        <v>0</v>
      </c>
      <c r="AD1084" s="49">
        <v>3</v>
      </c>
    </row>
    <row r="1085" spans="1:30">
      <c r="A1085" s="10" t="str">
        <f>IF(AND((AB1085&lt;='Vending Compliance'!$I$4),(AC1085&lt;='Vending Compliance'!$E$4),(X1085&lt;='Vending Compliance'!$D$4)),"Compliant","Non-Compliant")</f>
        <v>Compliant</v>
      </c>
      <c r="B1085" s="18"/>
      <c r="C1085" s="18"/>
      <c r="D1085" s="19"/>
      <c r="E1085" s="20"/>
      <c r="F1085" s="10"/>
      <c r="G1085" s="20"/>
      <c r="H1085" s="20"/>
      <c r="I1085" s="20"/>
      <c r="J1085" s="20"/>
      <c r="K1085" s="20"/>
      <c r="L1085" s="20"/>
      <c r="M1085" s="20"/>
      <c r="N1085" s="11">
        <f>F1085*G1085</f>
        <v>0</v>
      </c>
      <c r="O1085" s="11">
        <f>F1085*H1085</f>
        <v>0</v>
      </c>
      <c r="P1085" s="48" t="e">
        <f>(I1085*F1085)/N1085</f>
        <v>#DIV/0!</v>
      </c>
      <c r="Q1085" s="13">
        <f>F1085*J1085</f>
        <v>0</v>
      </c>
      <c r="R1085" s="12" t="e">
        <f>(Q1085*9)/N1085</f>
        <v>#DIV/0!</v>
      </c>
      <c r="S1085" s="13">
        <f>F1085*K1085</f>
        <v>0</v>
      </c>
      <c r="T1085" s="11">
        <f>L1085*F1085</f>
        <v>0</v>
      </c>
      <c r="U1085" s="11">
        <f>M1085*F1085</f>
        <v>0</v>
      </c>
      <c r="V1085" s="14" t="e">
        <f>(U1085*4)/N1085</f>
        <v>#DIV/0!</v>
      </c>
      <c r="W1085" s="15" t="e">
        <f>U1085/E1085</f>
        <v>#DIV/0!</v>
      </c>
      <c r="X1085" s="16">
        <f>IF($D$3="Calories",N1085,"")</f>
        <v>0</v>
      </c>
      <c r="Y1085" s="16">
        <f>IF($F$3="Grams",O1085,IF($F$3="% Calories",P1085,""))</f>
        <v>0</v>
      </c>
      <c r="Z1085" s="16" t="str">
        <f>IF($G$3="Grams",K1085,"")</f>
        <v/>
      </c>
      <c r="AA1085" s="16">
        <f>IF($H$3="Grams",Q1085,IF($H$3="% Calories",R1085,""))</f>
        <v>0</v>
      </c>
      <c r="AB1085" s="16" t="str">
        <f>IF($I$3="Milligrams",T1085,"")</f>
        <v/>
      </c>
      <c r="AC1085" s="16">
        <f>IF($E$3="Grams",U1085, IF($E$3="% Calories", V1085, IF($E$3="% Weight",W1085, "")))</f>
        <v>0</v>
      </c>
      <c r="AD1085" s="49">
        <v>3</v>
      </c>
    </row>
    <row r="1086" spans="1:30">
      <c r="A1086" s="10" t="str">
        <f>IF(AND((AB1086&lt;='Vending Compliance'!$I$4),(AC1086&lt;='Vending Compliance'!$E$4),(X1086&lt;='Vending Compliance'!$D$4)),"Compliant","Non-Compliant")</f>
        <v>Compliant</v>
      </c>
      <c r="B1086" s="18"/>
      <c r="C1086" s="18"/>
      <c r="D1086" s="19"/>
      <c r="E1086" s="20"/>
      <c r="F1086" s="10"/>
      <c r="G1086" s="20"/>
      <c r="H1086" s="20"/>
      <c r="I1086" s="20"/>
      <c r="J1086" s="20"/>
      <c r="K1086" s="20"/>
      <c r="L1086" s="20"/>
      <c r="M1086" s="20"/>
      <c r="N1086" s="11">
        <f>F1086*G1086</f>
        <v>0</v>
      </c>
      <c r="O1086" s="11">
        <f>F1086*H1086</f>
        <v>0</v>
      </c>
      <c r="P1086" s="48" t="e">
        <f>(I1086*F1086)/N1086</f>
        <v>#DIV/0!</v>
      </c>
      <c r="Q1086" s="13">
        <f>F1086*J1086</f>
        <v>0</v>
      </c>
      <c r="R1086" s="12" t="e">
        <f>(Q1086*9)/N1086</f>
        <v>#DIV/0!</v>
      </c>
      <c r="S1086" s="13">
        <f>F1086*K1086</f>
        <v>0</v>
      </c>
      <c r="T1086" s="11">
        <f>L1086*F1086</f>
        <v>0</v>
      </c>
      <c r="U1086" s="11">
        <f>M1086*F1086</f>
        <v>0</v>
      </c>
      <c r="V1086" s="14" t="e">
        <f>(U1086*4)/N1086</f>
        <v>#DIV/0!</v>
      </c>
      <c r="W1086" s="15" t="e">
        <f>U1086/E1086</f>
        <v>#DIV/0!</v>
      </c>
      <c r="X1086" s="16">
        <f>IF($D$3="Calories",N1086,"")</f>
        <v>0</v>
      </c>
      <c r="Y1086" s="16">
        <f>IF($F$3="Grams",O1086,IF($F$3="% Calories",P1086,""))</f>
        <v>0</v>
      </c>
      <c r="Z1086" s="16" t="str">
        <f>IF($G$3="Grams",K1086,"")</f>
        <v/>
      </c>
      <c r="AA1086" s="16">
        <f>IF($H$3="Grams",Q1086,IF($H$3="% Calories",R1086,""))</f>
        <v>0</v>
      </c>
      <c r="AB1086" s="16" t="str">
        <f>IF($I$3="Milligrams",T1086,"")</f>
        <v/>
      </c>
      <c r="AC1086" s="16">
        <f>IF($E$3="Grams",U1086, IF($E$3="% Calories", V1086, IF($E$3="% Weight",W1086, "")))</f>
        <v>0</v>
      </c>
      <c r="AD1086" s="49">
        <v>3</v>
      </c>
    </row>
    <row r="1087" spans="1:30">
      <c r="A1087" s="10" t="str">
        <f>IF(AND((AB1087&lt;='Vending Compliance'!$I$4),(AC1087&lt;='Vending Compliance'!$E$4),(X1087&lt;='Vending Compliance'!$D$4)),"Compliant","Non-Compliant")</f>
        <v>Compliant</v>
      </c>
      <c r="B1087" s="18"/>
      <c r="C1087" s="18"/>
      <c r="D1087" s="19"/>
      <c r="E1087" s="20"/>
      <c r="F1087" s="10"/>
      <c r="G1087" s="20"/>
      <c r="H1087" s="20"/>
      <c r="I1087" s="20"/>
      <c r="J1087" s="20"/>
      <c r="K1087" s="20"/>
      <c r="L1087" s="20"/>
      <c r="M1087" s="20"/>
      <c r="N1087" s="11">
        <f>F1087*G1087</f>
        <v>0</v>
      </c>
      <c r="O1087" s="11">
        <f>F1087*H1087</f>
        <v>0</v>
      </c>
      <c r="P1087" s="48" t="e">
        <f>(I1087*F1087)/N1087</f>
        <v>#DIV/0!</v>
      </c>
      <c r="Q1087" s="13">
        <f>F1087*J1087</f>
        <v>0</v>
      </c>
      <c r="R1087" s="12" t="e">
        <f>(Q1087*9)/N1087</f>
        <v>#DIV/0!</v>
      </c>
      <c r="S1087" s="13">
        <f>F1087*K1087</f>
        <v>0</v>
      </c>
      <c r="T1087" s="11">
        <f>L1087*F1087</f>
        <v>0</v>
      </c>
      <c r="U1087" s="11">
        <f>M1087*F1087</f>
        <v>0</v>
      </c>
      <c r="V1087" s="14" t="e">
        <f>(U1087*4)/N1087</f>
        <v>#DIV/0!</v>
      </c>
      <c r="W1087" s="15" t="e">
        <f>U1087/E1087</f>
        <v>#DIV/0!</v>
      </c>
      <c r="X1087" s="16">
        <f>IF($D$3="Calories",N1087,"")</f>
        <v>0</v>
      </c>
      <c r="Y1087" s="16">
        <f>IF($F$3="Grams",O1087,IF($F$3="% Calories",P1087,""))</f>
        <v>0</v>
      </c>
      <c r="Z1087" s="16" t="str">
        <f>IF($G$3="Grams",K1087,"")</f>
        <v/>
      </c>
      <c r="AA1087" s="16">
        <f>IF($H$3="Grams",Q1087,IF($H$3="% Calories",R1087,""))</f>
        <v>0</v>
      </c>
      <c r="AB1087" s="16" t="str">
        <f>IF($I$3="Milligrams",T1087,"")</f>
        <v/>
      </c>
      <c r="AC1087" s="16">
        <f>IF($E$3="Grams",U1087, IF($E$3="% Calories", V1087, IF($E$3="% Weight",W1087, "")))</f>
        <v>0</v>
      </c>
      <c r="AD1087" s="49">
        <v>3</v>
      </c>
    </row>
    <row r="1088" spans="1:30">
      <c r="A1088" s="10" t="str">
        <f>IF(AND((AB1088&lt;='Vending Compliance'!$I$4),(AC1088&lt;='Vending Compliance'!$E$4),(X1088&lt;='Vending Compliance'!$D$4)),"Compliant","Non-Compliant")</f>
        <v>Compliant</v>
      </c>
      <c r="B1088" s="18"/>
      <c r="C1088" s="18"/>
      <c r="D1088" s="19"/>
      <c r="E1088" s="20"/>
      <c r="F1088" s="10"/>
      <c r="G1088" s="20"/>
      <c r="H1088" s="20"/>
      <c r="I1088" s="20"/>
      <c r="J1088" s="20"/>
      <c r="K1088" s="20"/>
      <c r="L1088" s="20"/>
      <c r="M1088" s="20"/>
      <c r="N1088" s="11">
        <f>F1088*G1088</f>
        <v>0</v>
      </c>
      <c r="O1088" s="11">
        <f>F1088*H1088</f>
        <v>0</v>
      </c>
      <c r="P1088" s="48" t="e">
        <f>(I1088*F1088)/N1088</f>
        <v>#DIV/0!</v>
      </c>
      <c r="Q1088" s="13">
        <f>F1088*J1088</f>
        <v>0</v>
      </c>
      <c r="R1088" s="12" t="e">
        <f>(Q1088*9)/N1088</f>
        <v>#DIV/0!</v>
      </c>
      <c r="S1088" s="13">
        <f>F1088*K1088</f>
        <v>0</v>
      </c>
      <c r="T1088" s="11">
        <f>L1088*F1088</f>
        <v>0</v>
      </c>
      <c r="U1088" s="11">
        <f>M1088*F1088</f>
        <v>0</v>
      </c>
      <c r="V1088" s="14" t="e">
        <f>(U1088*4)/N1088</f>
        <v>#DIV/0!</v>
      </c>
      <c r="W1088" s="15" t="e">
        <f>U1088/E1088</f>
        <v>#DIV/0!</v>
      </c>
      <c r="X1088" s="16">
        <f>IF($D$3="Calories",N1088,"")</f>
        <v>0</v>
      </c>
      <c r="Y1088" s="16">
        <f>IF($F$3="Grams",O1088,IF($F$3="% Calories",P1088,""))</f>
        <v>0</v>
      </c>
      <c r="Z1088" s="16" t="str">
        <f>IF($G$3="Grams",K1088,"")</f>
        <v/>
      </c>
      <c r="AA1088" s="16">
        <f>IF($H$3="Grams",Q1088,IF($H$3="% Calories",R1088,""))</f>
        <v>0</v>
      </c>
      <c r="AB1088" s="16" t="str">
        <f>IF($I$3="Milligrams",T1088,"")</f>
        <v/>
      </c>
      <c r="AC1088" s="16">
        <f>IF($E$3="Grams",U1088, IF($E$3="% Calories", V1088, IF($E$3="% Weight",W1088, "")))</f>
        <v>0</v>
      </c>
      <c r="AD1088" s="49">
        <v>3</v>
      </c>
    </row>
    <row r="1089" spans="1:30">
      <c r="A1089" s="10" t="str">
        <f>IF(AND((AB1089&lt;='Vending Compliance'!$I$4),(AC1089&lt;='Vending Compliance'!$E$4),(X1089&lt;='Vending Compliance'!$D$4)),"Compliant","Non-Compliant")</f>
        <v>Compliant</v>
      </c>
      <c r="B1089" s="18"/>
      <c r="C1089" s="18"/>
      <c r="D1089" s="19"/>
      <c r="E1089" s="20"/>
      <c r="F1089" s="10"/>
      <c r="G1089" s="20"/>
      <c r="H1089" s="20"/>
      <c r="I1089" s="20"/>
      <c r="J1089" s="20"/>
      <c r="K1089" s="20"/>
      <c r="L1089" s="20"/>
      <c r="M1089" s="20"/>
      <c r="N1089" s="11">
        <f>F1089*G1089</f>
        <v>0</v>
      </c>
      <c r="O1089" s="11">
        <f>F1089*H1089</f>
        <v>0</v>
      </c>
      <c r="P1089" s="48" t="e">
        <f>(I1089*F1089)/N1089</f>
        <v>#DIV/0!</v>
      </c>
      <c r="Q1089" s="13">
        <f>F1089*J1089</f>
        <v>0</v>
      </c>
      <c r="R1089" s="12" t="e">
        <f>(Q1089*9)/N1089</f>
        <v>#DIV/0!</v>
      </c>
      <c r="S1089" s="13">
        <f>F1089*K1089</f>
        <v>0</v>
      </c>
      <c r="T1089" s="11">
        <f>L1089*F1089</f>
        <v>0</v>
      </c>
      <c r="U1089" s="11">
        <f>M1089*F1089</f>
        <v>0</v>
      </c>
      <c r="V1089" s="14" t="e">
        <f>(U1089*4)/N1089</f>
        <v>#DIV/0!</v>
      </c>
      <c r="W1089" s="15" t="e">
        <f>U1089/E1089</f>
        <v>#DIV/0!</v>
      </c>
      <c r="X1089" s="16">
        <f>IF($D$3="Calories",N1089,"")</f>
        <v>0</v>
      </c>
      <c r="Y1089" s="16">
        <f>IF($F$3="Grams",O1089,IF($F$3="% Calories",P1089,""))</f>
        <v>0</v>
      </c>
      <c r="Z1089" s="16" t="str">
        <f>IF($G$3="Grams",K1089,"")</f>
        <v/>
      </c>
      <c r="AA1089" s="16">
        <f>IF($H$3="Grams",Q1089,IF($H$3="% Calories",R1089,""))</f>
        <v>0</v>
      </c>
      <c r="AB1089" s="16" t="str">
        <f>IF($I$3="Milligrams",T1089,"")</f>
        <v/>
      </c>
      <c r="AC1089" s="16">
        <f>IF($E$3="Grams",U1089, IF($E$3="% Calories", V1089, IF($E$3="% Weight",W1089, "")))</f>
        <v>0</v>
      </c>
      <c r="AD1089" s="49">
        <v>3</v>
      </c>
    </row>
    <row r="1090" spans="1:30">
      <c r="A1090" s="10" t="str">
        <f>IF(AND((AB1090&lt;='Vending Compliance'!$I$4),(AC1090&lt;='Vending Compliance'!$E$4),(X1090&lt;='Vending Compliance'!$D$4)),"Compliant","Non-Compliant")</f>
        <v>Compliant</v>
      </c>
      <c r="B1090" s="18"/>
      <c r="C1090" s="18"/>
      <c r="D1090" s="19"/>
      <c r="E1090" s="20"/>
      <c r="F1090" s="10"/>
      <c r="G1090" s="20"/>
      <c r="H1090" s="20"/>
      <c r="I1090" s="20"/>
      <c r="J1090" s="20"/>
      <c r="K1090" s="20"/>
      <c r="L1090" s="20"/>
      <c r="M1090" s="20"/>
      <c r="N1090" s="11">
        <f>F1090*G1090</f>
        <v>0</v>
      </c>
      <c r="O1090" s="11">
        <f>F1090*H1090</f>
        <v>0</v>
      </c>
      <c r="P1090" s="48" t="e">
        <f>(I1090*F1090)/N1090</f>
        <v>#DIV/0!</v>
      </c>
      <c r="Q1090" s="13">
        <f>F1090*J1090</f>
        <v>0</v>
      </c>
      <c r="R1090" s="12" t="e">
        <f>(Q1090*9)/N1090</f>
        <v>#DIV/0!</v>
      </c>
      <c r="S1090" s="13">
        <f>F1090*K1090</f>
        <v>0</v>
      </c>
      <c r="T1090" s="11">
        <f>L1090*F1090</f>
        <v>0</v>
      </c>
      <c r="U1090" s="11">
        <f>M1090*F1090</f>
        <v>0</v>
      </c>
      <c r="V1090" s="14" t="e">
        <f>(U1090*4)/N1090</f>
        <v>#DIV/0!</v>
      </c>
      <c r="W1090" s="15" t="e">
        <f>U1090/E1090</f>
        <v>#DIV/0!</v>
      </c>
      <c r="X1090" s="16">
        <f>IF($D$3="Calories",N1090,"")</f>
        <v>0</v>
      </c>
      <c r="Y1090" s="16">
        <f>IF($F$3="Grams",O1090,IF($F$3="% Calories",P1090,""))</f>
        <v>0</v>
      </c>
      <c r="Z1090" s="16" t="str">
        <f>IF($G$3="Grams",K1090,"")</f>
        <v/>
      </c>
      <c r="AA1090" s="16">
        <f>IF($H$3="Grams",Q1090,IF($H$3="% Calories",R1090,""))</f>
        <v>0</v>
      </c>
      <c r="AB1090" s="16" t="str">
        <f>IF($I$3="Milligrams",T1090,"")</f>
        <v/>
      </c>
      <c r="AC1090" s="16">
        <f>IF($E$3="Grams",U1090, IF($E$3="% Calories", V1090, IF($E$3="% Weight",W1090, "")))</f>
        <v>0</v>
      </c>
      <c r="AD1090" s="49">
        <v>3</v>
      </c>
    </row>
    <row r="1091" spans="1:30">
      <c r="A1091" s="10" t="str">
        <f>IF(AND((AB1091&lt;='Vending Compliance'!$I$4),(AC1091&lt;='Vending Compliance'!$E$4),(X1091&lt;='Vending Compliance'!$D$4)),"Compliant","Non-Compliant")</f>
        <v>Compliant</v>
      </c>
      <c r="B1091" s="18"/>
      <c r="C1091" s="18"/>
      <c r="D1091" s="19"/>
      <c r="E1091" s="20"/>
      <c r="F1091" s="10"/>
      <c r="G1091" s="20"/>
      <c r="H1091" s="20"/>
      <c r="I1091" s="20"/>
      <c r="J1091" s="20"/>
      <c r="K1091" s="20"/>
      <c r="L1091" s="20"/>
      <c r="M1091" s="20"/>
      <c r="N1091" s="11">
        <f>F1091*G1091</f>
        <v>0</v>
      </c>
      <c r="O1091" s="11">
        <f>F1091*H1091</f>
        <v>0</v>
      </c>
      <c r="P1091" s="48" t="e">
        <f>(I1091*F1091)/N1091</f>
        <v>#DIV/0!</v>
      </c>
      <c r="Q1091" s="13">
        <f>F1091*J1091</f>
        <v>0</v>
      </c>
      <c r="R1091" s="12" t="e">
        <f>(Q1091*9)/N1091</f>
        <v>#DIV/0!</v>
      </c>
      <c r="S1091" s="13">
        <f>F1091*K1091</f>
        <v>0</v>
      </c>
      <c r="T1091" s="11">
        <f>L1091*F1091</f>
        <v>0</v>
      </c>
      <c r="U1091" s="11">
        <f>M1091*F1091</f>
        <v>0</v>
      </c>
      <c r="V1091" s="14" t="e">
        <f>(U1091*4)/N1091</f>
        <v>#DIV/0!</v>
      </c>
      <c r="W1091" s="15" t="e">
        <f>U1091/E1091</f>
        <v>#DIV/0!</v>
      </c>
      <c r="X1091" s="16">
        <f>IF($D$3="Calories",N1091,"")</f>
        <v>0</v>
      </c>
      <c r="Y1091" s="16">
        <f>IF($F$3="Grams",O1091,IF($F$3="% Calories",P1091,""))</f>
        <v>0</v>
      </c>
      <c r="Z1091" s="16" t="str">
        <f>IF($G$3="Grams",K1091,"")</f>
        <v/>
      </c>
      <c r="AA1091" s="16">
        <f>IF($H$3="Grams",Q1091,IF($H$3="% Calories",R1091,""))</f>
        <v>0</v>
      </c>
      <c r="AB1091" s="16" t="str">
        <f>IF($I$3="Milligrams",T1091,"")</f>
        <v/>
      </c>
      <c r="AC1091" s="16">
        <f>IF($E$3="Grams",U1091, IF($E$3="% Calories", V1091, IF($E$3="% Weight",W1091, "")))</f>
        <v>0</v>
      </c>
      <c r="AD1091" s="49">
        <v>3</v>
      </c>
    </row>
    <row r="1092" spans="1:30">
      <c r="A1092" s="10" t="str">
        <f>IF(AND((AB1092&lt;='Vending Compliance'!$I$4),(AC1092&lt;='Vending Compliance'!$E$4),(X1092&lt;='Vending Compliance'!$D$4)),"Compliant","Non-Compliant")</f>
        <v>Compliant</v>
      </c>
      <c r="B1092" s="18"/>
      <c r="C1092" s="18"/>
      <c r="D1092" s="19"/>
      <c r="E1092" s="20"/>
      <c r="F1092" s="10"/>
      <c r="G1092" s="20"/>
      <c r="H1092" s="20"/>
      <c r="I1092" s="20"/>
      <c r="J1092" s="20"/>
      <c r="K1092" s="20"/>
      <c r="L1092" s="20"/>
      <c r="M1092" s="20"/>
      <c r="N1092" s="11">
        <f>F1092*G1092</f>
        <v>0</v>
      </c>
      <c r="O1092" s="11">
        <f>F1092*H1092</f>
        <v>0</v>
      </c>
      <c r="P1092" s="48" t="e">
        <f>(I1092*F1092)/N1092</f>
        <v>#DIV/0!</v>
      </c>
      <c r="Q1092" s="13">
        <f>F1092*J1092</f>
        <v>0</v>
      </c>
      <c r="R1092" s="12" t="e">
        <f>(Q1092*9)/N1092</f>
        <v>#DIV/0!</v>
      </c>
      <c r="S1092" s="13">
        <f>F1092*K1092</f>
        <v>0</v>
      </c>
      <c r="T1092" s="11">
        <f>L1092*F1092</f>
        <v>0</v>
      </c>
      <c r="U1092" s="11">
        <f>M1092*F1092</f>
        <v>0</v>
      </c>
      <c r="V1092" s="14" t="e">
        <f>(U1092*4)/N1092</f>
        <v>#DIV/0!</v>
      </c>
      <c r="W1092" s="15" t="e">
        <f>U1092/E1092</f>
        <v>#DIV/0!</v>
      </c>
      <c r="X1092" s="16">
        <f>IF($D$3="Calories",N1092,"")</f>
        <v>0</v>
      </c>
      <c r="Y1092" s="16">
        <f>IF($F$3="Grams",O1092,IF($F$3="% Calories",P1092,""))</f>
        <v>0</v>
      </c>
      <c r="Z1092" s="16" t="str">
        <f>IF($G$3="Grams",K1092,"")</f>
        <v/>
      </c>
      <c r="AA1092" s="16">
        <f>IF($H$3="Grams",Q1092,IF($H$3="% Calories",R1092,""))</f>
        <v>0</v>
      </c>
      <c r="AB1092" s="16" t="str">
        <f>IF($I$3="Milligrams",T1092,"")</f>
        <v/>
      </c>
      <c r="AC1092" s="16">
        <f>IF($E$3="Grams",U1092, IF($E$3="% Calories", V1092, IF($E$3="% Weight",W1092, "")))</f>
        <v>0</v>
      </c>
      <c r="AD1092" s="49">
        <v>3</v>
      </c>
    </row>
    <row r="1093" spans="1:30">
      <c r="A1093" s="10" t="str">
        <f>IF(AND((AB1093&lt;='Vending Compliance'!$I$4),(AC1093&lt;='Vending Compliance'!$E$4),(X1093&lt;='Vending Compliance'!$D$4)),"Compliant","Non-Compliant")</f>
        <v>Compliant</v>
      </c>
      <c r="B1093" s="18"/>
      <c r="C1093" s="18"/>
      <c r="D1093" s="19"/>
      <c r="E1093" s="20"/>
      <c r="F1093" s="10"/>
      <c r="G1093" s="20"/>
      <c r="H1093" s="20"/>
      <c r="I1093" s="20"/>
      <c r="J1093" s="20"/>
      <c r="K1093" s="20"/>
      <c r="L1093" s="20"/>
      <c r="M1093" s="20"/>
      <c r="N1093" s="11">
        <f>F1093*G1093</f>
        <v>0</v>
      </c>
      <c r="O1093" s="11">
        <f>F1093*H1093</f>
        <v>0</v>
      </c>
      <c r="P1093" s="48" t="e">
        <f>(I1093*F1093)/N1093</f>
        <v>#DIV/0!</v>
      </c>
      <c r="Q1093" s="13">
        <f>F1093*J1093</f>
        <v>0</v>
      </c>
      <c r="R1093" s="12" t="e">
        <f>(Q1093*9)/N1093</f>
        <v>#DIV/0!</v>
      </c>
      <c r="S1093" s="13">
        <f>F1093*K1093</f>
        <v>0</v>
      </c>
      <c r="T1093" s="11">
        <f>L1093*F1093</f>
        <v>0</v>
      </c>
      <c r="U1093" s="11">
        <f>M1093*F1093</f>
        <v>0</v>
      </c>
      <c r="V1093" s="14" t="e">
        <f>(U1093*4)/N1093</f>
        <v>#DIV/0!</v>
      </c>
      <c r="W1093" s="15" t="e">
        <f>U1093/E1093</f>
        <v>#DIV/0!</v>
      </c>
      <c r="X1093" s="16">
        <f>IF($D$3="Calories",N1093,"")</f>
        <v>0</v>
      </c>
      <c r="Y1093" s="16">
        <f>IF($F$3="Grams",O1093,IF($F$3="% Calories",P1093,""))</f>
        <v>0</v>
      </c>
      <c r="Z1093" s="16" t="str">
        <f>IF($G$3="Grams",K1093,"")</f>
        <v/>
      </c>
      <c r="AA1093" s="16">
        <f>IF($H$3="Grams",Q1093,IF($H$3="% Calories",R1093,""))</f>
        <v>0</v>
      </c>
      <c r="AB1093" s="16" t="str">
        <f>IF($I$3="Milligrams",T1093,"")</f>
        <v/>
      </c>
      <c r="AC1093" s="16">
        <f>IF($E$3="Grams",U1093, IF($E$3="% Calories", V1093, IF($E$3="% Weight",W1093, "")))</f>
        <v>0</v>
      </c>
      <c r="AD1093" s="49">
        <v>3</v>
      </c>
    </row>
    <row r="1094" spans="1:30">
      <c r="A1094" s="10" t="str">
        <f>IF(AND((AB1094&lt;='Vending Compliance'!$I$4),(AC1094&lt;='Vending Compliance'!$E$4),(X1094&lt;='Vending Compliance'!$D$4)),"Compliant","Non-Compliant")</f>
        <v>Compliant</v>
      </c>
      <c r="B1094" s="18"/>
      <c r="C1094" s="18"/>
      <c r="D1094" s="19"/>
      <c r="E1094" s="20"/>
      <c r="F1094" s="10"/>
      <c r="G1094" s="20"/>
      <c r="H1094" s="20"/>
      <c r="I1094" s="20"/>
      <c r="J1094" s="20"/>
      <c r="K1094" s="20"/>
      <c r="L1094" s="20"/>
      <c r="M1094" s="20"/>
      <c r="N1094" s="11">
        <f>F1094*G1094</f>
        <v>0</v>
      </c>
      <c r="O1094" s="11">
        <f>F1094*H1094</f>
        <v>0</v>
      </c>
      <c r="P1094" s="48" t="e">
        <f>(I1094*F1094)/N1094</f>
        <v>#DIV/0!</v>
      </c>
      <c r="Q1094" s="13">
        <f>F1094*J1094</f>
        <v>0</v>
      </c>
      <c r="R1094" s="12" t="e">
        <f>(Q1094*9)/N1094</f>
        <v>#DIV/0!</v>
      </c>
      <c r="S1094" s="13">
        <f>F1094*K1094</f>
        <v>0</v>
      </c>
      <c r="T1094" s="11">
        <f>L1094*F1094</f>
        <v>0</v>
      </c>
      <c r="U1094" s="11">
        <f>M1094*F1094</f>
        <v>0</v>
      </c>
      <c r="V1094" s="14" t="e">
        <f>(U1094*4)/N1094</f>
        <v>#DIV/0!</v>
      </c>
      <c r="W1094" s="15" t="e">
        <f>U1094/E1094</f>
        <v>#DIV/0!</v>
      </c>
      <c r="X1094" s="16">
        <f>IF($D$3="Calories",N1094,"")</f>
        <v>0</v>
      </c>
      <c r="Y1094" s="16">
        <f>IF($F$3="Grams",O1094,IF($F$3="% Calories",P1094,""))</f>
        <v>0</v>
      </c>
      <c r="Z1094" s="16" t="str">
        <f>IF($G$3="Grams",K1094,"")</f>
        <v/>
      </c>
      <c r="AA1094" s="16">
        <f>IF($H$3="Grams",Q1094,IF($H$3="% Calories",R1094,""))</f>
        <v>0</v>
      </c>
      <c r="AB1094" s="16" t="str">
        <f>IF($I$3="Milligrams",T1094,"")</f>
        <v/>
      </c>
      <c r="AC1094" s="16">
        <f>IF($E$3="Grams",U1094, IF($E$3="% Calories", V1094, IF($E$3="% Weight",W1094, "")))</f>
        <v>0</v>
      </c>
      <c r="AD1094" s="49">
        <v>3</v>
      </c>
    </row>
    <row r="1095" spans="1:30">
      <c r="A1095" s="10" t="str">
        <f>IF(AND((AB1095&lt;='Vending Compliance'!$I$4),(AC1095&lt;='Vending Compliance'!$E$4),(X1095&lt;='Vending Compliance'!$D$4)),"Compliant","Non-Compliant")</f>
        <v>Compliant</v>
      </c>
      <c r="B1095" s="18"/>
      <c r="C1095" s="18"/>
      <c r="D1095" s="19"/>
      <c r="E1095" s="20"/>
      <c r="F1095" s="10"/>
      <c r="G1095" s="20"/>
      <c r="H1095" s="20"/>
      <c r="I1095" s="20"/>
      <c r="J1095" s="20"/>
      <c r="K1095" s="20"/>
      <c r="L1095" s="20"/>
      <c r="M1095" s="20"/>
      <c r="N1095" s="11">
        <f>F1095*G1095</f>
        <v>0</v>
      </c>
      <c r="O1095" s="11">
        <f>F1095*H1095</f>
        <v>0</v>
      </c>
      <c r="P1095" s="48" t="e">
        <f>(I1095*F1095)/N1095</f>
        <v>#DIV/0!</v>
      </c>
      <c r="Q1095" s="13">
        <f>F1095*J1095</f>
        <v>0</v>
      </c>
      <c r="R1095" s="12" t="e">
        <f>(Q1095*9)/N1095</f>
        <v>#DIV/0!</v>
      </c>
      <c r="S1095" s="13">
        <f>F1095*K1095</f>
        <v>0</v>
      </c>
      <c r="T1095" s="11">
        <f>L1095*F1095</f>
        <v>0</v>
      </c>
      <c r="U1095" s="11">
        <f>M1095*F1095</f>
        <v>0</v>
      </c>
      <c r="V1095" s="14" t="e">
        <f>(U1095*4)/N1095</f>
        <v>#DIV/0!</v>
      </c>
      <c r="W1095" s="15" t="e">
        <f>U1095/E1095</f>
        <v>#DIV/0!</v>
      </c>
      <c r="X1095" s="16">
        <f>IF($D$3="Calories",N1095,"")</f>
        <v>0</v>
      </c>
      <c r="Y1095" s="16">
        <f>IF($F$3="Grams",O1095,IF($F$3="% Calories",P1095,""))</f>
        <v>0</v>
      </c>
      <c r="Z1095" s="16" t="str">
        <f>IF($G$3="Grams",K1095,"")</f>
        <v/>
      </c>
      <c r="AA1095" s="16">
        <f>IF($H$3="Grams",Q1095,IF($H$3="% Calories",R1095,""))</f>
        <v>0</v>
      </c>
      <c r="AB1095" s="16" t="str">
        <f>IF($I$3="Milligrams",T1095,"")</f>
        <v/>
      </c>
      <c r="AC1095" s="16">
        <f>IF($E$3="Grams",U1095, IF($E$3="% Calories", V1095, IF($E$3="% Weight",W1095, "")))</f>
        <v>0</v>
      </c>
      <c r="AD1095" s="49">
        <v>3</v>
      </c>
    </row>
    <row r="1096" spans="1:30">
      <c r="A1096" s="10" t="str">
        <f>IF(AND((AB1096&lt;='Vending Compliance'!$I$4),(AC1096&lt;='Vending Compliance'!$E$4),(X1096&lt;='Vending Compliance'!$D$4)),"Compliant","Non-Compliant")</f>
        <v>Compliant</v>
      </c>
      <c r="B1096" s="18"/>
      <c r="C1096" s="18"/>
      <c r="D1096" s="19"/>
      <c r="E1096" s="20"/>
      <c r="F1096" s="10"/>
      <c r="G1096" s="20"/>
      <c r="H1096" s="20"/>
      <c r="I1096" s="20"/>
      <c r="J1096" s="20"/>
      <c r="K1096" s="20"/>
      <c r="L1096" s="20"/>
      <c r="M1096" s="20"/>
      <c r="N1096" s="11">
        <f>F1096*G1096</f>
        <v>0</v>
      </c>
      <c r="O1096" s="11">
        <f>F1096*H1096</f>
        <v>0</v>
      </c>
      <c r="P1096" s="48" t="e">
        <f>(I1096*F1096)/N1096</f>
        <v>#DIV/0!</v>
      </c>
      <c r="Q1096" s="13">
        <f>F1096*J1096</f>
        <v>0</v>
      </c>
      <c r="R1096" s="12" t="e">
        <f>(Q1096*9)/N1096</f>
        <v>#DIV/0!</v>
      </c>
      <c r="S1096" s="13">
        <f>F1096*K1096</f>
        <v>0</v>
      </c>
      <c r="T1096" s="11">
        <f>L1096*F1096</f>
        <v>0</v>
      </c>
      <c r="U1096" s="11">
        <f>M1096*F1096</f>
        <v>0</v>
      </c>
      <c r="V1096" s="14" t="e">
        <f>(U1096*4)/N1096</f>
        <v>#DIV/0!</v>
      </c>
      <c r="W1096" s="15" t="e">
        <f>U1096/E1096</f>
        <v>#DIV/0!</v>
      </c>
      <c r="X1096" s="16">
        <f>IF($D$3="Calories",N1096,"")</f>
        <v>0</v>
      </c>
      <c r="Y1096" s="16">
        <f>IF($F$3="Grams",O1096,IF($F$3="% Calories",P1096,""))</f>
        <v>0</v>
      </c>
      <c r="Z1096" s="16" t="str">
        <f>IF($G$3="Grams",K1096,"")</f>
        <v/>
      </c>
      <c r="AA1096" s="16">
        <f>IF($H$3="Grams",Q1096,IF($H$3="% Calories",R1096,""))</f>
        <v>0</v>
      </c>
      <c r="AB1096" s="16" t="str">
        <f>IF($I$3="Milligrams",T1096,"")</f>
        <v/>
      </c>
      <c r="AC1096" s="16">
        <f>IF($E$3="Grams",U1096, IF($E$3="% Calories", V1096, IF($E$3="% Weight",W1096, "")))</f>
        <v>0</v>
      </c>
      <c r="AD1096" s="49">
        <v>3</v>
      </c>
    </row>
    <row r="1097" spans="1:30">
      <c r="A1097" s="10" t="str">
        <f>IF(AND((AB1097&lt;='Vending Compliance'!$I$4),(AC1097&lt;='Vending Compliance'!$E$4),(X1097&lt;='Vending Compliance'!$D$4)),"Compliant","Non-Compliant")</f>
        <v>Compliant</v>
      </c>
      <c r="B1097" s="18"/>
      <c r="C1097" s="18"/>
      <c r="D1097" s="19"/>
      <c r="E1097" s="20"/>
      <c r="F1097" s="10"/>
      <c r="G1097" s="20"/>
      <c r="H1097" s="20"/>
      <c r="I1097" s="20"/>
      <c r="J1097" s="20"/>
      <c r="K1097" s="20"/>
      <c r="L1097" s="20"/>
      <c r="M1097" s="20"/>
      <c r="N1097" s="11">
        <f>F1097*G1097</f>
        <v>0</v>
      </c>
      <c r="O1097" s="11">
        <f>F1097*H1097</f>
        <v>0</v>
      </c>
      <c r="P1097" s="48" t="e">
        <f>(I1097*F1097)/N1097</f>
        <v>#DIV/0!</v>
      </c>
      <c r="Q1097" s="13">
        <f>F1097*J1097</f>
        <v>0</v>
      </c>
      <c r="R1097" s="12" t="e">
        <f>(Q1097*9)/N1097</f>
        <v>#DIV/0!</v>
      </c>
      <c r="S1097" s="13">
        <f>F1097*K1097</f>
        <v>0</v>
      </c>
      <c r="T1097" s="11">
        <f>L1097*F1097</f>
        <v>0</v>
      </c>
      <c r="U1097" s="11">
        <f>M1097*F1097</f>
        <v>0</v>
      </c>
      <c r="V1097" s="14" t="e">
        <f>(U1097*4)/N1097</f>
        <v>#DIV/0!</v>
      </c>
      <c r="W1097" s="15" t="e">
        <f>U1097/E1097</f>
        <v>#DIV/0!</v>
      </c>
      <c r="X1097" s="16">
        <f>IF($D$3="Calories",N1097,"")</f>
        <v>0</v>
      </c>
      <c r="Y1097" s="16">
        <f>IF($F$3="Grams",O1097,IF($F$3="% Calories",P1097,""))</f>
        <v>0</v>
      </c>
      <c r="Z1097" s="16" t="str">
        <f>IF($G$3="Grams",K1097,"")</f>
        <v/>
      </c>
      <c r="AA1097" s="16">
        <f>IF($H$3="Grams",Q1097,IF($H$3="% Calories",R1097,""))</f>
        <v>0</v>
      </c>
      <c r="AB1097" s="16" t="str">
        <f>IF($I$3="Milligrams",T1097,"")</f>
        <v/>
      </c>
      <c r="AC1097" s="16">
        <f>IF($E$3="Grams",U1097, IF($E$3="% Calories", V1097, IF($E$3="% Weight",W1097, "")))</f>
        <v>0</v>
      </c>
      <c r="AD1097" s="49">
        <v>3</v>
      </c>
    </row>
    <row r="1098" spans="1:30">
      <c r="A1098" s="10" t="str">
        <f>IF(AND((AB1098&lt;='Vending Compliance'!$I$4),(AC1098&lt;='Vending Compliance'!$E$4),(X1098&lt;='Vending Compliance'!$D$4)),"Compliant","Non-Compliant")</f>
        <v>Compliant</v>
      </c>
      <c r="B1098" s="18"/>
      <c r="C1098" s="18"/>
      <c r="D1098" s="19"/>
      <c r="E1098" s="20"/>
      <c r="F1098" s="10"/>
      <c r="G1098" s="20"/>
      <c r="H1098" s="20"/>
      <c r="I1098" s="20"/>
      <c r="J1098" s="20"/>
      <c r="K1098" s="20"/>
      <c r="L1098" s="20"/>
      <c r="M1098" s="20"/>
      <c r="N1098" s="11">
        <f>F1098*G1098</f>
        <v>0</v>
      </c>
      <c r="O1098" s="11">
        <f>F1098*H1098</f>
        <v>0</v>
      </c>
      <c r="P1098" s="48" t="e">
        <f>(I1098*F1098)/N1098</f>
        <v>#DIV/0!</v>
      </c>
      <c r="Q1098" s="13">
        <f>F1098*J1098</f>
        <v>0</v>
      </c>
      <c r="R1098" s="12" t="e">
        <f>(Q1098*9)/N1098</f>
        <v>#DIV/0!</v>
      </c>
      <c r="S1098" s="13">
        <f>F1098*K1098</f>
        <v>0</v>
      </c>
      <c r="T1098" s="11">
        <f>L1098*F1098</f>
        <v>0</v>
      </c>
      <c r="U1098" s="11">
        <f>M1098*F1098</f>
        <v>0</v>
      </c>
      <c r="V1098" s="14" t="e">
        <f>(U1098*4)/N1098</f>
        <v>#DIV/0!</v>
      </c>
      <c r="W1098" s="15" t="e">
        <f>U1098/E1098</f>
        <v>#DIV/0!</v>
      </c>
      <c r="X1098" s="16">
        <f>IF($D$3="Calories",N1098,"")</f>
        <v>0</v>
      </c>
      <c r="Y1098" s="16">
        <f>IF($F$3="Grams",O1098,IF($F$3="% Calories",P1098,""))</f>
        <v>0</v>
      </c>
      <c r="Z1098" s="16" t="str">
        <f>IF($G$3="Grams",K1098,"")</f>
        <v/>
      </c>
      <c r="AA1098" s="16">
        <f>IF($H$3="Grams",Q1098,IF($H$3="% Calories",R1098,""))</f>
        <v>0</v>
      </c>
      <c r="AB1098" s="16" t="str">
        <f>IF($I$3="Milligrams",T1098,"")</f>
        <v/>
      </c>
      <c r="AC1098" s="16">
        <f>IF($E$3="Grams",U1098, IF($E$3="% Calories", V1098, IF($E$3="% Weight",W1098, "")))</f>
        <v>0</v>
      </c>
      <c r="AD1098" s="49">
        <v>3</v>
      </c>
    </row>
    <row r="1099" spans="1:30">
      <c r="A1099" s="10" t="str">
        <f>IF(AND((AB1099&lt;='Vending Compliance'!$I$4),(AC1099&lt;='Vending Compliance'!$E$4),(X1099&lt;='Vending Compliance'!$D$4)),"Compliant","Non-Compliant")</f>
        <v>Compliant</v>
      </c>
      <c r="B1099" s="18"/>
      <c r="C1099" s="18"/>
      <c r="D1099" s="19"/>
      <c r="E1099" s="20"/>
      <c r="F1099" s="10"/>
      <c r="G1099" s="20"/>
      <c r="H1099" s="20"/>
      <c r="I1099" s="20"/>
      <c r="J1099" s="20"/>
      <c r="K1099" s="20"/>
      <c r="L1099" s="20"/>
      <c r="M1099" s="20"/>
      <c r="N1099" s="11">
        <f>F1099*G1099</f>
        <v>0</v>
      </c>
      <c r="O1099" s="11">
        <f>F1099*H1099</f>
        <v>0</v>
      </c>
      <c r="P1099" s="48" t="e">
        <f>(I1099*F1099)/N1099</f>
        <v>#DIV/0!</v>
      </c>
      <c r="Q1099" s="13">
        <f>F1099*J1099</f>
        <v>0</v>
      </c>
      <c r="R1099" s="12" t="e">
        <f>(Q1099*9)/N1099</f>
        <v>#DIV/0!</v>
      </c>
      <c r="S1099" s="13">
        <f>F1099*K1099</f>
        <v>0</v>
      </c>
      <c r="T1099" s="11">
        <f>L1099*F1099</f>
        <v>0</v>
      </c>
      <c r="U1099" s="11">
        <f>M1099*F1099</f>
        <v>0</v>
      </c>
      <c r="V1099" s="14" t="e">
        <f>(U1099*4)/N1099</f>
        <v>#DIV/0!</v>
      </c>
      <c r="W1099" s="15" t="e">
        <f>U1099/E1099</f>
        <v>#DIV/0!</v>
      </c>
      <c r="X1099" s="16">
        <f>IF($D$3="Calories",N1099,"")</f>
        <v>0</v>
      </c>
      <c r="Y1099" s="16">
        <f>IF($F$3="Grams",O1099,IF($F$3="% Calories",P1099,""))</f>
        <v>0</v>
      </c>
      <c r="Z1099" s="16" t="str">
        <f>IF($G$3="Grams",K1099,"")</f>
        <v/>
      </c>
      <c r="AA1099" s="16">
        <f>IF($H$3="Grams",Q1099,IF($H$3="% Calories",R1099,""))</f>
        <v>0</v>
      </c>
      <c r="AB1099" s="16" t="str">
        <f>IF($I$3="Milligrams",T1099,"")</f>
        <v/>
      </c>
      <c r="AC1099" s="16">
        <f>IF($E$3="Grams",U1099, IF($E$3="% Calories", V1099, IF($E$3="% Weight",W1099, "")))</f>
        <v>0</v>
      </c>
      <c r="AD1099" s="49">
        <v>3</v>
      </c>
    </row>
    <row r="1100" spans="1:30">
      <c r="A1100" s="10" t="str">
        <f>IF(AND((AB1100&lt;='Vending Compliance'!$I$4),(AC1100&lt;='Vending Compliance'!$E$4),(X1100&lt;='Vending Compliance'!$D$4)),"Compliant","Non-Compliant")</f>
        <v>Compliant</v>
      </c>
      <c r="B1100" s="18"/>
      <c r="C1100" s="18"/>
      <c r="D1100" s="19"/>
      <c r="E1100" s="20"/>
      <c r="F1100" s="10"/>
      <c r="G1100" s="20"/>
      <c r="H1100" s="20"/>
      <c r="I1100" s="20"/>
      <c r="J1100" s="20"/>
      <c r="K1100" s="20"/>
      <c r="L1100" s="20"/>
      <c r="M1100" s="20"/>
      <c r="N1100" s="11">
        <f>F1100*G1100</f>
        <v>0</v>
      </c>
      <c r="O1100" s="11">
        <f>F1100*H1100</f>
        <v>0</v>
      </c>
      <c r="P1100" s="48" t="e">
        <f>(I1100*F1100)/N1100</f>
        <v>#DIV/0!</v>
      </c>
      <c r="Q1100" s="13">
        <f>F1100*J1100</f>
        <v>0</v>
      </c>
      <c r="R1100" s="12" t="e">
        <f>(Q1100*9)/N1100</f>
        <v>#DIV/0!</v>
      </c>
      <c r="S1100" s="13">
        <f>F1100*K1100</f>
        <v>0</v>
      </c>
      <c r="T1100" s="11">
        <f>L1100*F1100</f>
        <v>0</v>
      </c>
      <c r="U1100" s="11">
        <f>M1100*F1100</f>
        <v>0</v>
      </c>
      <c r="V1100" s="14" t="e">
        <f>(U1100*4)/N1100</f>
        <v>#DIV/0!</v>
      </c>
      <c r="W1100" s="15" t="e">
        <f>U1100/E1100</f>
        <v>#DIV/0!</v>
      </c>
      <c r="X1100" s="16">
        <f>IF($D$3="Calories",N1100,"")</f>
        <v>0</v>
      </c>
      <c r="Y1100" s="16">
        <f>IF($F$3="Grams",O1100,IF($F$3="% Calories",P1100,""))</f>
        <v>0</v>
      </c>
      <c r="Z1100" s="16" t="str">
        <f>IF($G$3="Grams",K1100,"")</f>
        <v/>
      </c>
      <c r="AA1100" s="16">
        <f>IF($H$3="Grams",Q1100,IF($H$3="% Calories",R1100,""))</f>
        <v>0</v>
      </c>
      <c r="AB1100" s="16" t="str">
        <f>IF($I$3="Milligrams",T1100,"")</f>
        <v/>
      </c>
      <c r="AC1100" s="16">
        <f>IF($E$3="Grams",U1100, IF($E$3="% Calories", V1100, IF($E$3="% Weight",W1100, "")))</f>
        <v>0</v>
      </c>
      <c r="AD1100" s="49">
        <v>3</v>
      </c>
    </row>
    <row r="1101" spans="1:30">
      <c r="A1101" s="10" t="str">
        <f>IF(AND((AB1101&lt;='Vending Compliance'!$I$4),(AC1101&lt;='Vending Compliance'!$E$4),(X1101&lt;='Vending Compliance'!$D$4)),"Compliant","Non-Compliant")</f>
        <v>Compliant</v>
      </c>
      <c r="B1101" s="18"/>
      <c r="C1101" s="18"/>
      <c r="D1101" s="19"/>
      <c r="E1101" s="20"/>
      <c r="F1101" s="10"/>
      <c r="G1101" s="20"/>
      <c r="H1101" s="20"/>
      <c r="I1101" s="20"/>
      <c r="J1101" s="20"/>
      <c r="K1101" s="20"/>
      <c r="L1101" s="20"/>
      <c r="M1101" s="20"/>
      <c r="N1101" s="11">
        <f>F1101*G1101</f>
        <v>0</v>
      </c>
      <c r="O1101" s="11">
        <f>F1101*H1101</f>
        <v>0</v>
      </c>
      <c r="P1101" s="48" t="e">
        <f>(I1101*F1101)/N1101</f>
        <v>#DIV/0!</v>
      </c>
      <c r="Q1101" s="13">
        <f>F1101*J1101</f>
        <v>0</v>
      </c>
      <c r="R1101" s="12" t="e">
        <f>(Q1101*9)/N1101</f>
        <v>#DIV/0!</v>
      </c>
      <c r="S1101" s="13">
        <f>F1101*K1101</f>
        <v>0</v>
      </c>
      <c r="T1101" s="11">
        <f>L1101*F1101</f>
        <v>0</v>
      </c>
      <c r="U1101" s="11">
        <f>M1101*F1101</f>
        <v>0</v>
      </c>
      <c r="V1101" s="14" t="e">
        <f>(U1101*4)/N1101</f>
        <v>#DIV/0!</v>
      </c>
      <c r="W1101" s="15" t="e">
        <f>U1101/E1101</f>
        <v>#DIV/0!</v>
      </c>
      <c r="X1101" s="16">
        <f>IF($D$3="Calories",N1101,"")</f>
        <v>0</v>
      </c>
      <c r="Y1101" s="16">
        <f>IF($F$3="Grams",O1101,IF($F$3="% Calories",P1101,""))</f>
        <v>0</v>
      </c>
      <c r="Z1101" s="16" t="str">
        <f>IF($G$3="Grams",K1101,"")</f>
        <v/>
      </c>
      <c r="AA1101" s="16">
        <f>IF($H$3="Grams",Q1101,IF($H$3="% Calories",R1101,""))</f>
        <v>0</v>
      </c>
      <c r="AB1101" s="16" t="str">
        <f>IF($I$3="Milligrams",T1101,"")</f>
        <v/>
      </c>
      <c r="AC1101" s="16">
        <f>IF($E$3="Grams",U1101, IF($E$3="% Calories", V1101, IF($E$3="% Weight",W1101, "")))</f>
        <v>0</v>
      </c>
      <c r="AD1101" s="49">
        <v>3</v>
      </c>
    </row>
    <row r="1102" spans="1:30">
      <c r="A1102" s="10" t="str">
        <f>IF(AND((AB1102&lt;='Vending Compliance'!$I$4),(AC1102&lt;='Vending Compliance'!$E$4),(X1102&lt;='Vending Compliance'!$D$4)),"Compliant","Non-Compliant")</f>
        <v>Compliant</v>
      </c>
      <c r="B1102" s="18"/>
      <c r="C1102" s="18"/>
      <c r="D1102" s="19"/>
      <c r="E1102" s="20"/>
      <c r="F1102" s="10"/>
      <c r="G1102" s="20"/>
      <c r="H1102" s="20"/>
      <c r="I1102" s="20"/>
      <c r="J1102" s="20"/>
      <c r="K1102" s="20"/>
      <c r="L1102" s="20"/>
      <c r="M1102" s="20"/>
      <c r="N1102" s="11">
        <f>F1102*G1102</f>
        <v>0</v>
      </c>
      <c r="O1102" s="11">
        <f>F1102*H1102</f>
        <v>0</v>
      </c>
      <c r="P1102" s="48" t="e">
        <f>(I1102*F1102)/N1102</f>
        <v>#DIV/0!</v>
      </c>
      <c r="Q1102" s="13">
        <f>F1102*J1102</f>
        <v>0</v>
      </c>
      <c r="R1102" s="12" t="e">
        <f>(Q1102*9)/N1102</f>
        <v>#DIV/0!</v>
      </c>
      <c r="S1102" s="13">
        <f>F1102*K1102</f>
        <v>0</v>
      </c>
      <c r="T1102" s="11">
        <f>L1102*F1102</f>
        <v>0</v>
      </c>
      <c r="U1102" s="11">
        <f>M1102*F1102</f>
        <v>0</v>
      </c>
      <c r="V1102" s="14" t="e">
        <f>(U1102*4)/N1102</f>
        <v>#DIV/0!</v>
      </c>
      <c r="W1102" s="15" t="e">
        <f>U1102/E1102</f>
        <v>#DIV/0!</v>
      </c>
      <c r="X1102" s="16">
        <f>IF($D$3="Calories",N1102,"")</f>
        <v>0</v>
      </c>
      <c r="Y1102" s="16">
        <f>IF($F$3="Grams",O1102,IF($F$3="% Calories",P1102,""))</f>
        <v>0</v>
      </c>
      <c r="Z1102" s="16" t="str">
        <f>IF($G$3="Grams",K1102,"")</f>
        <v/>
      </c>
      <c r="AA1102" s="16">
        <f>IF($H$3="Grams",Q1102,IF($H$3="% Calories",R1102,""))</f>
        <v>0</v>
      </c>
      <c r="AB1102" s="16" t="str">
        <f>IF($I$3="Milligrams",T1102,"")</f>
        <v/>
      </c>
      <c r="AC1102" s="16">
        <f>IF($E$3="Grams",U1102, IF($E$3="% Calories", V1102, IF($E$3="% Weight",W1102, "")))</f>
        <v>0</v>
      </c>
      <c r="AD1102" s="49">
        <v>3</v>
      </c>
    </row>
    <row r="1103" spans="1:30">
      <c r="A1103" s="10" t="str">
        <f>IF(AND((AB1103&lt;='Vending Compliance'!$I$4),(AC1103&lt;='Vending Compliance'!$E$4),(X1103&lt;='Vending Compliance'!$D$4)),"Compliant","Non-Compliant")</f>
        <v>Compliant</v>
      </c>
      <c r="B1103" s="18"/>
      <c r="C1103" s="18"/>
      <c r="D1103" s="19"/>
      <c r="E1103" s="20"/>
      <c r="F1103" s="10"/>
      <c r="G1103" s="20"/>
      <c r="H1103" s="20"/>
      <c r="I1103" s="20"/>
      <c r="J1103" s="20"/>
      <c r="K1103" s="20"/>
      <c r="L1103" s="20"/>
      <c r="M1103" s="20"/>
      <c r="N1103" s="11">
        <f>F1103*G1103</f>
        <v>0</v>
      </c>
      <c r="O1103" s="11">
        <f>F1103*H1103</f>
        <v>0</v>
      </c>
      <c r="P1103" s="48" t="e">
        <f>(I1103*F1103)/N1103</f>
        <v>#DIV/0!</v>
      </c>
      <c r="Q1103" s="13">
        <f>F1103*J1103</f>
        <v>0</v>
      </c>
      <c r="R1103" s="12" t="e">
        <f>(Q1103*9)/N1103</f>
        <v>#DIV/0!</v>
      </c>
      <c r="S1103" s="13">
        <f>F1103*K1103</f>
        <v>0</v>
      </c>
      <c r="T1103" s="11">
        <f>L1103*F1103</f>
        <v>0</v>
      </c>
      <c r="U1103" s="11">
        <f>M1103*F1103</f>
        <v>0</v>
      </c>
      <c r="V1103" s="14" t="e">
        <f>(U1103*4)/N1103</f>
        <v>#DIV/0!</v>
      </c>
      <c r="W1103" s="15" t="e">
        <f>U1103/E1103</f>
        <v>#DIV/0!</v>
      </c>
      <c r="X1103" s="16">
        <f>IF($D$3="Calories",N1103,"")</f>
        <v>0</v>
      </c>
      <c r="Y1103" s="16">
        <f>IF($F$3="Grams",O1103,IF($F$3="% Calories",P1103,""))</f>
        <v>0</v>
      </c>
      <c r="Z1103" s="16" t="str">
        <f>IF($G$3="Grams",K1103,"")</f>
        <v/>
      </c>
      <c r="AA1103" s="16">
        <f>IF($H$3="Grams",Q1103,IF($H$3="% Calories",R1103,""))</f>
        <v>0</v>
      </c>
      <c r="AB1103" s="16" t="str">
        <f>IF($I$3="Milligrams",T1103,"")</f>
        <v/>
      </c>
      <c r="AC1103" s="16">
        <f>IF($E$3="Grams",U1103, IF($E$3="% Calories", V1103, IF($E$3="% Weight",W1103, "")))</f>
        <v>0</v>
      </c>
      <c r="AD1103" s="49">
        <v>3</v>
      </c>
    </row>
    <row r="1104" spans="1:30">
      <c r="A1104" s="10" t="str">
        <f>IF(AND((AB1104&lt;='Vending Compliance'!$I$4),(AC1104&lt;='Vending Compliance'!$E$4),(X1104&lt;='Vending Compliance'!$D$4)),"Compliant","Non-Compliant")</f>
        <v>Compliant</v>
      </c>
      <c r="B1104" s="18"/>
      <c r="C1104" s="18"/>
      <c r="D1104" s="19"/>
      <c r="E1104" s="20"/>
      <c r="F1104" s="10"/>
      <c r="G1104" s="20"/>
      <c r="H1104" s="20"/>
      <c r="I1104" s="20"/>
      <c r="J1104" s="20"/>
      <c r="K1104" s="20"/>
      <c r="L1104" s="20"/>
      <c r="M1104" s="20"/>
      <c r="N1104" s="11">
        <f>F1104*G1104</f>
        <v>0</v>
      </c>
      <c r="O1104" s="11">
        <f>F1104*H1104</f>
        <v>0</v>
      </c>
      <c r="P1104" s="48" t="e">
        <f>(I1104*F1104)/N1104</f>
        <v>#DIV/0!</v>
      </c>
      <c r="Q1104" s="13">
        <f>F1104*J1104</f>
        <v>0</v>
      </c>
      <c r="R1104" s="12" t="e">
        <f>(Q1104*9)/N1104</f>
        <v>#DIV/0!</v>
      </c>
      <c r="S1104" s="13">
        <f>F1104*K1104</f>
        <v>0</v>
      </c>
      <c r="T1104" s="11">
        <f>L1104*F1104</f>
        <v>0</v>
      </c>
      <c r="U1104" s="11">
        <f>M1104*F1104</f>
        <v>0</v>
      </c>
      <c r="V1104" s="14" t="e">
        <f>(U1104*4)/N1104</f>
        <v>#DIV/0!</v>
      </c>
      <c r="W1104" s="15" t="e">
        <f>U1104/E1104</f>
        <v>#DIV/0!</v>
      </c>
      <c r="X1104" s="16">
        <f>IF($D$3="Calories",N1104,"")</f>
        <v>0</v>
      </c>
      <c r="Y1104" s="16">
        <f>IF($F$3="Grams",O1104,IF($F$3="% Calories",P1104,""))</f>
        <v>0</v>
      </c>
      <c r="Z1104" s="16" t="str">
        <f>IF($G$3="Grams",K1104,"")</f>
        <v/>
      </c>
      <c r="AA1104" s="16">
        <f>IF($H$3="Grams",Q1104,IF($H$3="% Calories",R1104,""))</f>
        <v>0</v>
      </c>
      <c r="AB1104" s="16" t="str">
        <f>IF($I$3="Milligrams",T1104,"")</f>
        <v/>
      </c>
      <c r="AC1104" s="16">
        <f>IF($E$3="Grams",U1104, IF($E$3="% Calories", V1104, IF($E$3="% Weight",W1104, "")))</f>
        <v>0</v>
      </c>
      <c r="AD1104" s="49">
        <v>3</v>
      </c>
    </row>
    <row r="1105" spans="1:32" s="3" customFormat="1" ht="18.75">
      <c r="A1105" s="186" t="s">
        <v>572</v>
      </c>
      <c r="B1105" s="187"/>
      <c r="C1105" s="187"/>
      <c r="D1105" s="187"/>
      <c r="E1105" s="187"/>
      <c r="F1105" s="187"/>
      <c r="G1105" s="187"/>
      <c r="H1105" s="187"/>
      <c r="I1105" s="187"/>
      <c r="J1105" s="187"/>
      <c r="K1105" s="187"/>
      <c r="L1105" s="187"/>
      <c r="M1105" s="187"/>
      <c r="N1105" s="187"/>
      <c r="O1105" s="187"/>
      <c r="P1105" s="187"/>
      <c r="Q1105" s="187"/>
      <c r="R1105" s="187"/>
      <c r="S1105" s="187"/>
      <c r="T1105" s="187"/>
      <c r="U1105" s="187"/>
      <c r="V1105" s="187"/>
      <c r="W1105" s="188"/>
      <c r="X1105" s="152"/>
      <c r="Y1105" s="95"/>
      <c r="Z1105" s="95"/>
      <c r="AA1105" s="95"/>
      <c r="AB1105" s="95"/>
      <c r="AC1105" s="95"/>
      <c r="AD1105" s="95"/>
      <c r="AE1105" s="71"/>
    </row>
    <row r="1106" spans="1:32" ht="25.5">
      <c r="A1106" s="111" t="s">
        <v>49</v>
      </c>
      <c r="B1106" s="112" t="s">
        <v>23</v>
      </c>
      <c r="C1106" s="112" t="s">
        <v>24</v>
      </c>
      <c r="D1106" s="112" t="s">
        <v>25</v>
      </c>
      <c r="E1106" s="112" t="s">
        <v>26</v>
      </c>
      <c r="F1106" s="112" t="s">
        <v>27</v>
      </c>
      <c r="G1106" s="112" t="s">
        <v>2</v>
      </c>
      <c r="H1106" s="112" t="s">
        <v>28</v>
      </c>
      <c r="I1106" s="112" t="s">
        <v>29</v>
      </c>
      <c r="J1106" s="112" t="s">
        <v>30</v>
      </c>
      <c r="K1106" s="112" t="s">
        <v>31</v>
      </c>
      <c r="L1106" s="112" t="s">
        <v>32</v>
      </c>
      <c r="M1106" s="112" t="s">
        <v>33</v>
      </c>
      <c r="N1106" s="112" t="s">
        <v>439</v>
      </c>
      <c r="O1106" s="112" t="s">
        <v>440</v>
      </c>
      <c r="P1106" s="112" t="s">
        <v>441</v>
      </c>
      <c r="Q1106" s="112" t="s">
        <v>442</v>
      </c>
      <c r="R1106" s="112" t="s">
        <v>443</v>
      </c>
      <c r="S1106" s="112" t="s">
        <v>444</v>
      </c>
      <c r="T1106" s="112" t="s">
        <v>445</v>
      </c>
      <c r="U1106" s="112" t="s">
        <v>446</v>
      </c>
      <c r="V1106" s="112" t="s">
        <v>447</v>
      </c>
      <c r="W1106" s="113" t="s">
        <v>448</v>
      </c>
      <c r="X1106" s="114" t="s">
        <v>44</v>
      </c>
      <c r="Y1106" s="114" t="s">
        <v>45</v>
      </c>
      <c r="Z1106" s="114" t="s">
        <v>5</v>
      </c>
      <c r="AA1106" s="114" t="s">
        <v>46</v>
      </c>
      <c r="AB1106" s="114" t="s">
        <v>7</v>
      </c>
      <c r="AC1106" s="114" t="s">
        <v>3</v>
      </c>
      <c r="AD1106" s="115" t="s">
        <v>47</v>
      </c>
      <c r="AE1106" s="71"/>
    </row>
    <row r="1107" spans="1:32">
      <c r="A1107" s="88" t="str">
        <f>IF(AND((AB1107&lt;='Vending Compliance'!$I$4),(X1107&lt;='Vending Compliance'!$D$4)),"Compliant","Non-Compliant")</f>
        <v>Compliant</v>
      </c>
      <c r="B1107" s="97" t="s">
        <v>206</v>
      </c>
      <c r="C1107" s="97" t="s">
        <v>573</v>
      </c>
      <c r="D1107" s="98">
        <v>1.5</v>
      </c>
      <c r="E1107" s="99">
        <v>28</v>
      </c>
      <c r="F1107" s="88">
        <v>1</v>
      </c>
      <c r="G1107" s="99">
        <v>120</v>
      </c>
      <c r="H1107" s="99">
        <v>5</v>
      </c>
      <c r="I1107" s="99">
        <v>45</v>
      </c>
      <c r="J1107" s="100">
        <v>0.5</v>
      </c>
      <c r="K1107" s="99">
        <v>0</v>
      </c>
      <c r="L1107" s="99">
        <v>15</v>
      </c>
      <c r="M1107" s="99">
        <v>13</v>
      </c>
      <c r="N1107" s="90">
        <f>F1107*G1107</f>
        <v>120</v>
      </c>
      <c r="O1107" s="90">
        <f>F1107*H1107</f>
        <v>5</v>
      </c>
      <c r="P1107" s="91">
        <f>(I1107*F1107)/N1107</f>
        <v>0.375</v>
      </c>
      <c r="Q1107" s="92">
        <f>F1107*J1107</f>
        <v>0.5</v>
      </c>
      <c r="R1107" s="91">
        <f>(Q1107*9)/N1107</f>
        <v>3.7499999999999999E-2</v>
      </c>
      <c r="S1107" s="92">
        <f>F1107*K1107</f>
        <v>0</v>
      </c>
      <c r="T1107" s="90">
        <f>L1107*F1107</f>
        <v>15</v>
      </c>
      <c r="U1107" s="90">
        <f>M1107*F1107</f>
        <v>13</v>
      </c>
      <c r="V1107" s="93">
        <f>(U1107*4)/N1107</f>
        <v>0.43333333333333335</v>
      </c>
      <c r="W1107" s="94">
        <f>U1107/E1107</f>
        <v>0.4642857142857143</v>
      </c>
      <c r="X1107" s="95">
        <f>IF($D$3="Calories",N1107,"")</f>
        <v>120</v>
      </c>
      <c r="Y1107" s="95">
        <f>IF($F$3="Grams",O1107,IF($F$3="% Calories",P1107,""))</f>
        <v>5</v>
      </c>
      <c r="Z1107" s="95" t="str">
        <f>IF($G$3="Grams",K1107,"")</f>
        <v/>
      </c>
      <c r="AA1107" s="95">
        <f>IF($H$3="Grams",Q1107,IF($H$3="% Calories",R1107,""))</f>
        <v>0.5</v>
      </c>
      <c r="AB1107" s="95" t="str">
        <f>IF($I$3="Milligrams",T1107,"")</f>
        <v/>
      </c>
      <c r="AC1107" s="95">
        <f>IF($E$3="Grams",U1107, IF($E$3="% Calories", V1107, IF($E$3="% Weight",W1107, "")))</f>
        <v>13</v>
      </c>
      <c r="AD1107" s="145">
        <v>4</v>
      </c>
      <c r="AE1107" s="71"/>
      <c r="AF1107" s="66"/>
    </row>
    <row r="1108" spans="1:32">
      <c r="A1108" s="88" t="str">
        <f>IF(AND((AB1108&lt;='Vending Compliance'!$I$4),(X1108&lt;='Vending Compliance'!$D$4)),"Compliant","Non-Compliant")</f>
        <v>Compliant</v>
      </c>
      <c r="B1108" s="97" t="s">
        <v>206</v>
      </c>
      <c r="C1108" s="97" t="s">
        <v>574</v>
      </c>
      <c r="D1108" s="98">
        <v>1.5</v>
      </c>
      <c r="E1108" s="99">
        <v>42</v>
      </c>
      <c r="F1108" s="88">
        <v>1</v>
      </c>
      <c r="G1108" s="99">
        <v>200</v>
      </c>
      <c r="H1108" s="99">
        <v>14</v>
      </c>
      <c r="I1108" s="99">
        <v>130</v>
      </c>
      <c r="J1108" s="100">
        <v>1.5</v>
      </c>
      <c r="K1108" s="99">
        <v>0</v>
      </c>
      <c r="L1108" s="99">
        <v>0</v>
      </c>
      <c r="M1108" s="99">
        <v>10</v>
      </c>
      <c r="N1108" s="90">
        <f>F1108*G1108</f>
        <v>200</v>
      </c>
      <c r="O1108" s="90">
        <f>F1108*H1108</f>
        <v>14</v>
      </c>
      <c r="P1108" s="91">
        <f>(I1108*F1108)/N1108</f>
        <v>0.65</v>
      </c>
      <c r="Q1108" s="92">
        <f>F1108*J1108</f>
        <v>1.5</v>
      </c>
      <c r="R1108" s="91">
        <f>(Q1108*9)/N1108</f>
        <v>6.7500000000000004E-2</v>
      </c>
      <c r="S1108" s="92">
        <f>F1108*K1108</f>
        <v>0</v>
      </c>
      <c r="T1108" s="90">
        <f>L1108*F1108</f>
        <v>0</v>
      </c>
      <c r="U1108" s="90">
        <f>M1108*F1108</f>
        <v>10</v>
      </c>
      <c r="V1108" s="93">
        <f>(U1108*4)/N1108</f>
        <v>0.2</v>
      </c>
      <c r="W1108" s="94">
        <f>U1108/E1108</f>
        <v>0.23809523809523808</v>
      </c>
      <c r="X1108" s="95">
        <f>IF($D$3="Calories",N1108,"")</f>
        <v>200</v>
      </c>
      <c r="Y1108" s="95">
        <f>IF($F$3="Grams",O1108,IF($F$3="% Calories",P1108,""))</f>
        <v>14</v>
      </c>
      <c r="Z1108" s="95" t="str">
        <f>IF($G$3="Grams",K1108,"")</f>
        <v/>
      </c>
      <c r="AA1108" s="95">
        <f>IF($H$3="Grams",Q1108,IF($H$3="% Calories",R1108,""))</f>
        <v>1.5</v>
      </c>
      <c r="AB1108" s="95" t="str">
        <f>IF($I$3="Milligrams",T1108,"")</f>
        <v/>
      </c>
      <c r="AC1108" s="95">
        <f>IF($E$3="Grams",U1108, IF($E$3="% Calories", V1108, IF($E$3="% Weight",W1108, "")))</f>
        <v>10</v>
      </c>
      <c r="AD1108" s="145">
        <v>4</v>
      </c>
      <c r="AE1108" s="71"/>
      <c r="AF1108" s="66"/>
    </row>
    <row r="1109" spans="1:32">
      <c r="A1109" s="88" t="str">
        <f>IF(AND((AB1109&lt;='Vending Compliance'!$I$4),(X1109&lt;='Vending Compliance'!$D$4)),"Compliant","Non-Compliant")</f>
        <v>Non-Compliant</v>
      </c>
      <c r="B1109" s="88" t="s">
        <v>575</v>
      </c>
      <c r="C1109" s="88" t="s">
        <v>576</v>
      </c>
      <c r="D1109" s="88">
        <v>2</v>
      </c>
      <c r="E1109" s="88">
        <v>57</v>
      </c>
      <c r="F1109" s="88">
        <v>2</v>
      </c>
      <c r="G1109" s="88">
        <v>140</v>
      </c>
      <c r="H1109" s="88">
        <v>9</v>
      </c>
      <c r="I1109" s="88">
        <v>80</v>
      </c>
      <c r="J1109" s="88">
        <v>3</v>
      </c>
      <c r="K1109" s="88">
        <v>0</v>
      </c>
      <c r="L1109" s="88">
        <v>60</v>
      </c>
      <c r="M1109" s="88">
        <v>12</v>
      </c>
      <c r="N1109" s="90">
        <f>F1109*G1109</f>
        <v>280</v>
      </c>
      <c r="O1109" s="90">
        <f>F1109*H1109</f>
        <v>18</v>
      </c>
      <c r="P1109" s="91">
        <f>(I1109*F1109)/N1109</f>
        <v>0.5714285714285714</v>
      </c>
      <c r="Q1109" s="92">
        <f>F1109*J1109</f>
        <v>6</v>
      </c>
      <c r="R1109" s="91">
        <f>(Q1109*9)/N1109</f>
        <v>0.19285714285714287</v>
      </c>
      <c r="S1109" s="92">
        <f>F1109*K1109</f>
        <v>0</v>
      </c>
      <c r="T1109" s="90">
        <f>L1109*F1109</f>
        <v>120</v>
      </c>
      <c r="U1109" s="90">
        <f>M1109*F1109</f>
        <v>24</v>
      </c>
      <c r="V1109" s="93">
        <f>(U1109*4)/N1109</f>
        <v>0.34285714285714286</v>
      </c>
      <c r="W1109" s="94">
        <f>U1109/E1109</f>
        <v>0.42105263157894735</v>
      </c>
      <c r="X1109" s="95">
        <f>IF($D$3="Calories",N1109,"")</f>
        <v>280</v>
      </c>
      <c r="Y1109" s="95">
        <f>IF($F$3="Grams",O1109,IF($F$3="% Calories",P1109,""))</f>
        <v>18</v>
      </c>
      <c r="Z1109" s="95" t="str">
        <f>IF($G$3="Grams",K1109,"")</f>
        <v/>
      </c>
      <c r="AA1109" s="95">
        <f>IF($H$3="Grams",Q1109,IF($H$3="% Calories",R1109,""))</f>
        <v>6</v>
      </c>
      <c r="AB1109" s="95" t="str">
        <f>IF($I$3="Milligrams",T1109,"")</f>
        <v/>
      </c>
      <c r="AC1109" s="95">
        <f>IF($E$3="Grams",U1109, IF($E$3="% Calories", V1109, IF($E$3="% Weight",W1109, "")))</f>
        <v>24</v>
      </c>
      <c r="AD1109" s="150">
        <v>4</v>
      </c>
      <c r="AE1109" s="71"/>
      <c r="AF1109" s="66"/>
    </row>
    <row r="1110" spans="1:32">
      <c r="A1110" s="88" t="str">
        <f>IF(AND((AB1110&lt;='Vending Compliance'!$I$4),(X1110&lt;='Vending Compliance'!$D$4)),"Compliant","Non-Compliant")</f>
        <v>Compliant</v>
      </c>
      <c r="B1110" s="97" t="s">
        <v>346</v>
      </c>
      <c r="C1110" s="97" t="s">
        <v>577</v>
      </c>
      <c r="D1110" s="98">
        <v>1.5</v>
      </c>
      <c r="E1110" s="99">
        <v>42</v>
      </c>
      <c r="F1110" s="88">
        <v>1</v>
      </c>
      <c r="G1110" s="99">
        <v>195</v>
      </c>
      <c r="H1110" s="99">
        <v>9</v>
      </c>
      <c r="I1110" s="99">
        <v>90</v>
      </c>
      <c r="J1110" s="99">
        <v>3</v>
      </c>
      <c r="K1110" s="99">
        <v>0</v>
      </c>
      <c r="L1110" s="100">
        <v>82.5</v>
      </c>
      <c r="M1110" s="100">
        <v>19.5</v>
      </c>
      <c r="N1110" s="90">
        <f>F1110*G1110</f>
        <v>195</v>
      </c>
      <c r="O1110" s="90">
        <f>F1110*H1110</f>
        <v>9</v>
      </c>
      <c r="P1110" s="91">
        <f>(I1110*F1110)/N1110</f>
        <v>0.46153846153846156</v>
      </c>
      <c r="Q1110" s="92">
        <f>F1110*J1110</f>
        <v>3</v>
      </c>
      <c r="R1110" s="91">
        <f>(Q1110*9)/N1110</f>
        <v>0.13846153846153847</v>
      </c>
      <c r="S1110" s="92">
        <f>F1110*K1110</f>
        <v>0</v>
      </c>
      <c r="T1110" s="90">
        <f>L1110*F1110</f>
        <v>82.5</v>
      </c>
      <c r="U1110" s="90">
        <f>M1110*F1110</f>
        <v>19.5</v>
      </c>
      <c r="V1110" s="93">
        <f>(U1110*4)/N1110</f>
        <v>0.4</v>
      </c>
      <c r="W1110" s="94">
        <f>U1110/E1110</f>
        <v>0.4642857142857143</v>
      </c>
      <c r="X1110" s="95">
        <f>IF($D$3="Calories",N1110,"")</f>
        <v>195</v>
      </c>
      <c r="Y1110" s="95">
        <f>IF($F$3="Grams",O1110,IF($F$3="% Calories",P1110,""))</f>
        <v>9</v>
      </c>
      <c r="Z1110" s="95" t="str">
        <f>IF($G$3="Grams",K1110,"")</f>
        <v/>
      </c>
      <c r="AA1110" s="95">
        <f>IF($H$3="Grams",Q1110,IF($H$3="% Calories",R1110,""))</f>
        <v>3</v>
      </c>
      <c r="AB1110" s="95" t="str">
        <f>IF($I$3="Milligrams",T1110,"")</f>
        <v/>
      </c>
      <c r="AC1110" s="95">
        <f>IF($E$3="Grams",U1110, IF($E$3="% Calories", V1110, IF($E$3="% Weight",W1110, "")))</f>
        <v>19.5</v>
      </c>
      <c r="AD1110" s="145">
        <v>4</v>
      </c>
      <c r="AE1110" s="66"/>
      <c r="AF1110" s="71"/>
    </row>
    <row r="1111" spans="1:32">
      <c r="A1111" s="88" t="str">
        <f>IF(AND((AB1111&lt;='Vending Compliance'!$I$4),(X1111&lt;='Vending Compliance'!$D$4)),"Compliant","Non-Compliant")</f>
        <v>Compliant</v>
      </c>
      <c r="B1111" s="97" t="s">
        <v>346</v>
      </c>
      <c r="C1111" s="97" t="s">
        <v>578</v>
      </c>
      <c r="D1111" s="98">
        <v>1.1000000000000001</v>
      </c>
      <c r="E1111" s="99">
        <v>29</v>
      </c>
      <c r="F1111" s="88">
        <v>1</v>
      </c>
      <c r="G1111" s="99">
        <v>130</v>
      </c>
      <c r="H1111" s="99">
        <v>7</v>
      </c>
      <c r="I1111" s="99">
        <v>60</v>
      </c>
      <c r="J1111" s="99">
        <v>1</v>
      </c>
      <c r="K1111" s="99">
        <v>0</v>
      </c>
      <c r="L1111" s="99">
        <v>10</v>
      </c>
      <c r="M1111" s="99">
        <v>5</v>
      </c>
      <c r="N1111" s="90">
        <f>F1111*G1111</f>
        <v>130</v>
      </c>
      <c r="O1111" s="90">
        <f>F1111*H1111</f>
        <v>7</v>
      </c>
      <c r="P1111" s="91">
        <f>(I1111*F1111)/N1111</f>
        <v>0.46153846153846156</v>
      </c>
      <c r="Q1111" s="92">
        <f>F1111*J1111</f>
        <v>1</v>
      </c>
      <c r="R1111" s="91">
        <f>(Q1111*9)/N1111</f>
        <v>6.9230769230769235E-2</v>
      </c>
      <c r="S1111" s="92">
        <f>F1111*K1111</f>
        <v>0</v>
      </c>
      <c r="T1111" s="90">
        <f>L1111*F1111</f>
        <v>10</v>
      </c>
      <c r="U1111" s="90">
        <f>M1111*F1111</f>
        <v>5</v>
      </c>
      <c r="V1111" s="93">
        <f>(U1111*4)/N1111</f>
        <v>0.15384615384615385</v>
      </c>
      <c r="W1111" s="94">
        <f>U1111/E1111</f>
        <v>0.17241379310344829</v>
      </c>
      <c r="X1111" s="95">
        <f>IF($D$3="Calories",N1111,"")</f>
        <v>130</v>
      </c>
      <c r="Y1111" s="95">
        <f>IF($F$3="Grams",O1111,IF($F$3="% Calories",P1111,""))</f>
        <v>7</v>
      </c>
      <c r="Z1111" s="95" t="str">
        <f>IF($G$3="Grams",K1111,"")</f>
        <v/>
      </c>
      <c r="AA1111" s="95">
        <f>IF($H$3="Grams",Q1111,IF($H$3="% Calories",R1111,""))</f>
        <v>1</v>
      </c>
      <c r="AB1111" s="95" t="str">
        <f>IF($I$3="Milligrams",T1111,"")</f>
        <v/>
      </c>
      <c r="AC1111" s="95">
        <f>IF($E$3="Grams",U1111, IF($E$3="% Calories", V1111, IF($E$3="% Weight",W1111, "")))</f>
        <v>5</v>
      </c>
      <c r="AD1111" s="145">
        <v>4</v>
      </c>
      <c r="AE1111" s="71"/>
      <c r="AF1111" s="66"/>
    </row>
    <row r="1112" spans="1:32">
      <c r="A1112" s="88" t="str">
        <f>IF(AND((AB1112&lt;='Vending Compliance'!$I$4),(X1112&lt;='Vending Compliance'!$D$4)),"Compliant","Non-Compliant")</f>
        <v>Non-Compliant</v>
      </c>
      <c r="B1112" s="97" t="s">
        <v>346</v>
      </c>
      <c r="C1112" s="97" t="s">
        <v>578</v>
      </c>
      <c r="D1112" s="98">
        <v>1.75</v>
      </c>
      <c r="E1112" s="99">
        <v>50</v>
      </c>
      <c r="F1112" s="88">
        <v>1</v>
      </c>
      <c r="G1112" s="99">
        <v>210</v>
      </c>
      <c r="H1112" s="99">
        <v>11</v>
      </c>
      <c r="I1112" s="99">
        <v>90</v>
      </c>
      <c r="J1112" s="99">
        <v>2</v>
      </c>
      <c r="K1112" s="99">
        <v>0</v>
      </c>
      <c r="L1112" s="99">
        <v>18</v>
      </c>
      <c r="M1112" s="99">
        <v>7</v>
      </c>
      <c r="N1112" s="90">
        <f>F1112*G1112</f>
        <v>210</v>
      </c>
      <c r="O1112" s="90">
        <f>F1112*H1112</f>
        <v>11</v>
      </c>
      <c r="P1112" s="91">
        <f>(I1112*F1112)/N1112</f>
        <v>0.42857142857142855</v>
      </c>
      <c r="Q1112" s="92">
        <f>F1112*J1112</f>
        <v>2</v>
      </c>
      <c r="R1112" s="91">
        <f>(Q1112*9)/N1112</f>
        <v>8.5714285714285715E-2</v>
      </c>
      <c r="S1112" s="92">
        <f>F1112*K1112</f>
        <v>0</v>
      </c>
      <c r="T1112" s="90">
        <f>L1112*F1112</f>
        <v>18</v>
      </c>
      <c r="U1112" s="90">
        <f>M1112*F1112</f>
        <v>7</v>
      </c>
      <c r="V1112" s="93">
        <f>(U1112*4)/N1112</f>
        <v>0.13333333333333333</v>
      </c>
      <c r="W1112" s="94">
        <f>U1112/E1112</f>
        <v>0.14000000000000001</v>
      </c>
      <c r="X1112" s="95">
        <f>IF($D$3="Calories",N1112,"")</f>
        <v>210</v>
      </c>
      <c r="Y1112" s="95">
        <f>IF($F$3="Grams",O1112,IF($F$3="% Calories",P1112,""))</f>
        <v>11</v>
      </c>
      <c r="Z1112" s="95" t="str">
        <f>IF($G$3="Grams",K1112,"")</f>
        <v/>
      </c>
      <c r="AA1112" s="95">
        <f>IF($H$3="Grams",Q1112,IF($H$3="% Calories",R1112,""))</f>
        <v>2</v>
      </c>
      <c r="AB1112" s="95" t="str">
        <f>IF($I$3="Milligrams",T1112,"")</f>
        <v/>
      </c>
      <c r="AC1112" s="95">
        <f>IF($E$3="Grams",U1112, IF($E$3="% Calories", V1112, IF($E$3="% Weight",W1112, "")))</f>
        <v>7</v>
      </c>
      <c r="AD1112" s="151">
        <v>4</v>
      </c>
      <c r="AE1112" s="71"/>
      <c r="AF1112" s="66"/>
    </row>
    <row r="1113" spans="1:32" ht="18.75">
      <c r="A1113" s="180" t="s">
        <v>579</v>
      </c>
      <c r="B1113" s="181"/>
      <c r="C1113" s="181"/>
      <c r="D1113" s="181"/>
      <c r="E1113" s="181"/>
      <c r="F1113" s="181"/>
      <c r="G1113" s="181"/>
      <c r="H1113" s="181"/>
      <c r="I1113" s="181"/>
      <c r="J1113" s="181"/>
      <c r="K1113" s="181"/>
      <c r="L1113" s="181"/>
      <c r="M1113" s="181"/>
      <c r="N1113" s="181"/>
      <c r="O1113" s="181"/>
      <c r="P1113" s="181"/>
      <c r="Q1113" s="181"/>
      <c r="R1113" s="181"/>
      <c r="S1113" s="181"/>
      <c r="T1113" s="181"/>
      <c r="U1113" s="181"/>
      <c r="V1113" s="181"/>
      <c r="W1113" s="182"/>
      <c r="X1113" s="148"/>
      <c r="Y1113" s="95"/>
      <c r="Z1113" s="95"/>
      <c r="AA1113" s="95"/>
      <c r="AB1113" s="95"/>
      <c r="AC1113" s="95"/>
      <c r="AD1113" s="95"/>
      <c r="AE1113" s="71"/>
      <c r="AF1113" s="66"/>
    </row>
    <row r="1114" spans="1:32" ht="12.75">
      <c r="A1114" s="149" t="s">
        <v>436</v>
      </c>
      <c r="B1114" s="160" t="s">
        <v>437</v>
      </c>
      <c r="C1114" s="161"/>
      <c r="D1114" s="161"/>
      <c r="E1114" s="161"/>
      <c r="F1114" s="161"/>
      <c r="G1114" s="161"/>
      <c r="H1114" s="161"/>
      <c r="I1114" s="161"/>
      <c r="J1114" s="161"/>
      <c r="K1114" s="161"/>
      <c r="L1114" s="161"/>
      <c r="M1114" s="162"/>
      <c r="N1114" s="166" t="s">
        <v>438</v>
      </c>
      <c r="O1114" s="167"/>
      <c r="P1114" s="167"/>
      <c r="Q1114" s="167"/>
      <c r="R1114" s="167"/>
      <c r="S1114" s="167"/>
      <c r="T1114" s="167"/>
      <c r="U1114" s="167"/>
      <c r="V1114" s="167"/>
      <c r="W1114" s="168"/>
      <c r="X1114" s="95" t="str">
        <f t="shared" ref="X1114" si="24">IF($D$3="Calories",N1114,"")</f>
        <v>These columns will auto-populate</v>
      </c>
      <c r="Y1114" s="95">
        <f t="shared" ref="Y1114" si="25">IF($F$3="Grams",O1114,IF($F$3="% Calories",P1114,""))</f>
        <v>0</v>
      </c>
      <c r="Z1114" s="95" t="str">
        <f t="shared" ref="Z1114" si="26">IF($G$3="Grams",K1114,"")</f>
        <v/>
      </c>
      <c r="AA1114" s="95">
        <f t="shared" ref="AA1114" si="27">IF($H$3="Grams",Q1114,IF($H$3="% Calories",R1114,""))</f>
        <v>0</v>
      </c>
      <c r="AB1114" s="95" t="str">
        <f t="shared" ref="AB1114" si="28">IF($I$3="Milligrams",T1114,"")</f>
        <v/>
      </c>
      <c r="AC1114" s="95">
        <f t="shared" ref="AC1114" si="29">IF($E$3="Grams",U1114, IF($E$3="% Calories", V1114, IF($E$3="% Weight",W1114, "")))</f>
        <v>0</v>
      </c>
      <c r="AD1114" s="151">
        <v>4</v>
      </c>
      <c r="AE1114" s="71"/>
      <c r="AF1114" s="66"/>
    </row>
    <row r="1115" spans="1:32" ht="25.5">
      <c r="A1115" s="111" t="s">
        <v>49</v>
      </c>
      <c r="B1115" s="112" t="s">
        <v>23</v>
      </c>
      <c r="C1115" s="112" t="s">
        <v>24</v>
      </c>
      <c r="D1115" s="112" t="s">
        <v>25</v>
      </c>
      <c r="E1115" s="112" t="s">
        <v>26</v>
      </c>
      <c r="F1115" s="112" t="s">
        <v>27</v>
      </c>
      <c r="G1115" s="112" t="s">
        <v>2</v>
      </c>
      <c r="H1115" s="112" t="s">
        <v>28</v>
      </c>
      <c r="I1115" s="112" t="s">
        <v>29</v>
      </c>
      <c r="J1115" s="112" t="s">
        <v>30</v>
      </c>
      <c r="K1115" s="112" t="s">
        <v>31</v>
      </c>
      <c r="L1115" s="112" t="s">
        <v>32</v>
      </c>
      <c r="M1115" s="112" t="s">
        <v>33</v>
      </c>
      <c r="N1115" s="112" t="s">
        <v>439</v>
      </c>
      <c r="O1115" s="112" t="s">
        <v>440</v>
      </c>
      <c r="P1115" s="112" t="s">
        <v>441</v>
      </c>
      <c r="Q1115" s="112" t="s">
        <v>442</v>
      </c>
      <c r="R1115" s="112" t="s">
        <v>443</v>
      </c>
      <c r="S1115" s="112" t="s">
        <v>444</v>
      </c>
      <c r="T1115" s="112" t="s">
        <v>445</v>
      </c>
      <c r="U1115" s="112" t="s">
        <v>446</v>
      </c>
      <c r="V1115" s="112" t="s">
        <v>447</v>
      </c>
      <c r="W1115" s="113" t="s">
        <v>448</v>
      </c>
      <c r="X1115" s="114" t="s">
        <v>44</v>
      </c>
      <c r="Y1115" s="114" t="s">
        <v>45</v>
      </c>
      <c r="Z1115" s="114" t="s">
        <v>5</v>
      </c>
      <c r="AA1115" s="114" t="s">
        <v>46</v>
      </c>
      <c r="AB1115" s="114" t="s">
        <v>7</v>
      </c>
      <c r="AC1115" s="114" t="s">
        <v>3</v>
      </c>
      <c r="AD1115" s="115" t="s">
        <v>47</v>
      </c>
      <c r="AE1115" s="71"/>
      <c r="AF1115" s="66"/>
    </row>
    <row r="1116" spans="1:32">
      <c r="A1116" s="10" t="str">
        <f>IF(AND((AB1116&lt;='Vending Compliance'!$I$4),(X1116&lt;='Vending Compliance'!$D$4)),"Compliant","Non-Compliant")</f>
        <v>Compliant</v>
      </c>
      <c r="B1116" s="18"/>
      <c r="C1116" s="18"/>
      <c r="D1116" s="19"/>
      <c r="E1116" s="20"/>
      <c r="F1116" s="10"/>
      <c r="G1116" s="20"/>
      <c r="H1116" s="20"/>
      <c r="I1116" s="20"/>
      <c r="J1116" s="20"/>
      <c r="K1116" s="20"/>
      <c r="L1116" s="20"/>
      <c r="M1116" s="20"/>
      <c r="N1116" s="11">
        <f t="shared" ref="N1116:N1153" si="30">F1116*G1116</f>
        <v>0</v>
      </c>
      <c r="O1116" s="11">
        <f t="shared" ref="O1116:O1153" si="31">F1116*H1116</f>
        <v>0</v>
      </c>
      <c r="P1116" s="48" t="e">
        <f t="shared" ref="P1116:P1153" si="32">(I1116*F1116)/N1116</f>
        <v>#DIV/0!</v>
      </c>
      <c r="Q1116" s="13">
        <f t="shared" ref="Q1116:Q1153" si="33">F1116*J1116</f>
        <v>0</v>
      </c>
      <c r="R1116" s="12" t="e">
        <f t="shared" ref="R1116:R1153" si="34">(Q1116*9)/N1116</f>
        <v>#DIV/0!</v>
      </c>
      <c r="S1116" s="13">
        <f t="shared" ref="S1116:S1153" si="35">F1116*K1116</f>
        <v>0</v>
      </c>
      <c r="T1116" s="11">
        <f t="shared" ref="T1116:T1153" si="36">L1116*F1116</f>
        <v>0</v>
      </c>
      <c r="U1116" s="11">
        <f t="shared" ref="U1116:U1153" si="37">M1116*F1116</f>
        <v>0</v>
      </c>
      <c r="V1116" s="14" t="e">
        <f t="shared" ref="V1116:V1153" si="38">(U1116*4)/N1116</f>
        <v>#DIV/0!</v>
      </c>
      <c r="W1116" s="15" t="e">
        <f t="shared" ref="W1116:W1153" si="39">U1116/E1116</f>
        <v>#DIV/0!</v>
      </c>
      <c r="X1116" s="16">
        <f t="shared" ref="X1116:X1153" si="40">IF($D$3="Calories",N1116,"")</f>
        <v>0</v>
      </c>
      <c r="Y1116" s="16">
        <f t="shared" ref="Y1116:Y1153" si="41">IF($F$3="Grams",O1116,IF($F$3="% Calories",P1116,""))</f>
        <v>0</v>
      </c>
      <c r="Z1116" s="16" t="str">
        <f t="shared" ref="Z1116:Z1153" si="42">IF($G$3="Grams",K1116,"")</f>
        <v/>
      </c>
      <c r="AA1116" s="16">
        <f t="shared" ref="AA1116:AA1153" si="43">IF($H$3="Grams",Q1116,IF($H$3="% Calories",R1116,""))</f>
        <v>0</v>
      </c>
      <c r="AB1116" s="16" t="str">
        <f t="shared" ref="AB1116:AB1153" si="44">IF($I$3="Milligrams",T1116,"")</f>
        <v/>
      </c>
      <c r="AC1116" s="16">
        <f t="shared" ref="AC1116:AC1153" si="45">IF($E$3="Grams",U1116, IF($E$3="% Calories", V1116, IF($E$3="% Weight",W1116, "")))</f>
        <v>0</v>
      </c>
      <c r="AD1116" s="50">
        <v>4</v>
      </c>
    </row>
    <row r="1117" spans="1:32">
      <c r="A1117" s="10" t="str">
        <f>IF(AND((AB1117&lt;='Vending Compliance'!$I$4),(X1117&lt;='Vending Compliance'!$D$4)),"Compliant","Non-Compliant")</f>
        <v>Compliant</v>
      </c>
      <c r="B1117" s="18"/>
      <c r="C1117" s="18"/>
      <c r="D1117" s="19"/>
      <c r="E1117" s="20"/>
      <c r="F1117" s="10"/>
      <c r="G1117" s="20"/>
      <c r="H1117" s="20"/>
      <c r="I1117" s="20"/>
      <c r="J1117" s="20"/>
      <c r="K1117" s="20"/>
      <c r="L1117" s="20"/>
      <c r="M1117" s="20"/>
      <c r="N1117" s="11">
        <f t="shared" si="30"/>
        <v>0</v>
      </c>
      <c r="O1117" s="11">
        <f t="shared" si="31"/>
        <v>0</v>
      </c>
      <c r="P1117" s="48" t="e">
        <f t="shared" si="32"/>
        <v>#DIV/0!</v>
      </c>
      <c r="Q1117" s="13">
        <f t="shared" si="33"/>
        <v>0</v>
      </c>
      <c r="R1117" s="12" t="e">
        <f t="shared" si="34"/>
        <v>#DIV/0!</v>
      </c>
      <c r="S1117" s="13">
        <f t="shared" si="35"/>
        <v>0</v>
      </c>
      <c r="T1117" s="11">
        <f t="shared" si="36"/>
        <v>0</v>
      </c>
      <c r="U1117" s="11">
        <f t="shared" si="37"/>
        <v>0</v>
      </c>
      <c r="V1117" s="14" t="e">
        <f t="shared" si="38"/>
        <v>#DIV/0!</v>
      </c>
      <c r="W1117" s="15" t="e">
        <f t="shared" si="39"/>
        <v>#DIV/0!</v>
      </c>
      <c r="X1117" s="16">
        <f t="shared" si="40"/>
        <v>0</v>
      </c>
      <c r="Y1117" s="16">
        <f t="shared" si="41"/>
        <v>0</v>
      </c>
      <c r="Z1117" s="16" t="str">
        <f t="shared" si="42"/>
        <v/>
      </c>
      <c r="AA1117" s="16">
        <f t="shared" si="43"/>
        <v>0</v>
      </c>
      <c r="AB1117" s="16" t="str">
        <f t="shared" si="44"/>
        <v/>
      </c>
      <c r="AC1117" s="16">
        <f t="shared" si="45"/>
        <v>0</v>
      </c>
      <c r="AD1117" s="50">
        <v>4</v>
      </c>
    </row>
    <row r="1118" spans="1:32">
      <c r="A1118" s="10" t="str">
        <f>IF(AND((AB1118&lt;='Vending Compliance'!$I$4),(X1118&lt;='Vending Compliance'!$D$4)),"Compliant","Non-Compliant")</f>
        <v>Compliant</v>
      </c>
      <c r="B1118" s="18"/>
      <c r="C1118" s="18"/>
      <c r="D1118" s="19"/>
      <c r="E1118" s="20"/>
      <c r="F1118" s="10"/>
      <c r="G1118" s="20"/>
      <c r="H1118" s="20"/>
      <c r="I1118" s="20"/>
      <c r="J1118" s="20"/>
      <c r="K1118" s="20"/>
      <c r="L1118" s="20"/>
      <c r="M1118" s="20"/>
      <c r="N1118" s="11">
        <f t="shared" si="30"/>
        <v>0</v>
      </c>
      <c r="O1118" s="11">
        <f t="shared" si="31"/>
        <v>0</v>
      </c>
      <c r="P1118" s="48" t="e">
        <f t="shared" si="32"/>
        <v>#DIV/0!</v>
      </c>
      <c r="Q1118" s="13">
        <f t="shared" si="33"/>
        <v>0</v>
      </c>
      <c r="R1118" s="12" t="e">
        <f t="shared" si="34"/>
        <v>#DIV/0!</v>
      </c>
      <c r="S1118" s="13">
        <f t="shared" si="35"/>
        <v>0</v>
      </c>
      <c r="T1118" s="11">
        <f t="shared" si="36"/>
        <v>0</v>
      </c>
      <c r="U1118" s="11">
        <f t="shared" si="37"/>
        <v>0</v>
      </c>
      <c r="V1118" s="14" t="e">
        <f t="shared" si="38"/>
        <v>#DIV/0!</v>
      </c>
      <c r="W1118" s="15" t="e">
        <f t="shared" si="39"/>
        <v>#DIV/0!</v>
      </c>
      <c r="X1118" s="16">
        <f t="shared" si="40"/>
        <v>0</v>
      </c>
      <c r="Y1118" s="16">
        <f t="shared" si="41"/>
        <v>0</v>
      </c>
      <c r="Z1118" s="16" t="str">
        <f t="shared" si="42"/>
        <v/>
      </c>
      <c r="AA1118" s="16">
        <f t="shared" si="43"/>
        <v>0</v>
      </c>
      <c r="AB1118" s="16" t="str">
        <f t="shared" si="44"/>
        <v/>
      </c>
      <c r="AC1118" s="16">
        <f t="shared" si="45"/>
        <v>0</v>
      </c>
      <c r="AD1118" s="50">
        <v>4</v>
      </c>
    </row>
    <row r="1119" spans="1:32">
      <c r="A1119" s="10" t="str">
        <f>IF(AND((AB1119&lt;='Vending Compliance'!$I$4),(X1119&lt;='Vending Compliance'!$D$4)),"Compliant","Non-Compliant")</f>
        <v>Compliant</v>
      </c>
      <c r="B1119" s="18"/>
      <c r="C1119" s="18"/>
      <c r="D1119" s="19"/>
      <c r="E1119" s="20"/>
      <c r="F1119" s="10"/>
      <c r="G1119" s="20"/>
      <c r="H1119" s="20"/>
      <c r="I1119" s="20"/>
      <c r="J1119" s="20"/>
      <c r="K1119" s="20"/>
      <c r="L1119" s="20"/>
      <c r="M1119" s="20"/>
      <c r="N1119" s="11">
        <f t="shared" si="30"/>
        <v>0</v>
      </c>
      <c r="O1119" s="11">
        <f t="shared" si="31"/>
        <v>0</v>
      </c>
      <c r="P1119" s="48" t="e">
        <f t="shared" si="32"/>
        <v>#DIV/0!</v>
      </c>
      <c r="Q1119" s="13">
        <f t="shared" si="33"/>
        <v>0</v>
      </c>
      <c r="R1119" s="12" t="e">
        <f t="shared" si="34"/>
        <v>#DIV/0!</v>
      </c>
      <c r="S1119" s="13">
        <f t="shared" si="35"/>
        <v>0</v>
      </c>
      <c r="T1119" s="11">
        <f t="shared" si="36"/>
        <v>0</v>
      </c>
      <c r="U1119" s="11">
        <f t="shared" si="37"/>
        <v>0</v>
      </c>
      <c r="V1119" s="14" t="e">
        <f t="shared" si="38"/>
        <v>#DIV/0!</v>
      </c>
      <c r="W1119" s="15" t="e">
        <f t="shared" si="39"/>
        <v>#DIV/0!</v>
      </c>
      <c r="X1119" s="16">
        <f t="shared" si="40"/>
        <v>0</v>
      </c>
      <c r="Y1119" s="16">
        <f t="shared" si="41"/>
        <v>0</v>
      </c>
      <c r="Z1119" s="16" t="str">
        <f t="shared" si="42"/>
        <v/>
      </c>
      <c r="AA1119" s="16">
        <f t="shared" si="43"/>
        <v>0</v>
      </c>
      <c r="AB1119" s="16" t="str">
        <f t="shared" si="44"/>
        <v/>
      </c>
      <c r="AC1119" s="16">
        <f t="shared" si="45"/>
        <v>0</v>
      </c>
      <c r="AD1119" s="50">
        <v>4</v>
      </c>
    </row>
    <row r="1120" spans="1:32">
      <c r="A1120" s="10" t="str">
        <f>IF(AND((AB1120&lt;='Vending Compliance'!$I$4),(X1120&lt;='Vending Compliance'!$D$4)),"Compliant","Non-Compliant")</f>
        <v>Compliant</v>
      </c>
      <c r="B1120" s="18"/>
      <c r="C1120" s="18"/>
      <c r="D1120" s="19"/>
      <c r="E1120" s="20"/>
      <c r="F1120" s="10"/>
      <c r="G1120" s="20"/>
      <c r="H1120" s="20"/>
      <c r="I1120" s="20"/>
      <c r="J1120" s="20"/>
      <c r="K1120" s="20"/>
      <c r="L1120" s="20"/>
      <c r="M1120" s="20"/>
      <c r="N1120" s="11">
        <f t="shared" si="30"/>
        <v>0</v>
      </c>
      <c r="O1120" s="11">
        <f t="shared" si="31"/>
        <v>0</v>
      </c>
      <c r="P1120" s="48" t="e">
        <f t="shared" si="32"/>
        <v>#DIV/0!</v>
      </c>
      <c r="Q1120" s="13">
        <f t="shared" si="33"/>
        <v>0</v>
      </c>
      <c r="R1120" s="12" t="e">
        <f t="shared" si="34"/>
        <v>#DIV/0!</v>
      </c>
      <c r="S1120" s="13">
        <f t="shared" si="35"/>
        <v>0</v>
      </c>
      <c r="T1120" s="11">
        <f t="shared" si="36"/>
        <v>0</v>
      </c>
      <c r="U1120" s="11">
        <f t="shared" si="37"/>
        <v>0</v>
      </c>
      <c r="V1120" s="14" t="e">
        <f t="shared" si="38"/>
        <v>#DIV/0!</v>
      </c>
      <c r="W1120" s="15" t="e">
        <f t="shared" si="39"/>
        <v>#DIV/0!</v>
      </c>
      <c r="X1120" s="16">
        <f t="shared" si="40"/>
        <v>0</v>
      </c>
      <c r="Y1120" s="16">
        <f t="shared" si="41"/>
        <v>0</v>
      </c>
      <c r="Z1120" s="16" t="str">
        <f t="shared" si="42"/>
        <v/>
      </c>
      <c r="AA1120" s="16">
        <f t="shared" si="43"/>
        <v>0</v>
      </c>
      <c r="AB1120" s="16" t="str">
        <f t="shared" si="44"/>
        <v/>
      </c>
      <c r="AC1120" s="16">
        <f t="shared" si="45"/>
        <v>0</v>
      </c>
      <c r="AD1120" s="50">
        <v>4</v>
      </c>
    </row>
    <row r="1121" spans="1:30">
      <c r="A1121" s="10" t="str">
        <f>IF(AND((AB1121&lt;='Vending Compliance'!$I$4),(X1121&lt;='Vending Compliance'!$D$4)),"Compliant","Non-Compliant")</f>
        <v>Compliant</v>
      </c>
      <c r="B1121" s="18"/>
      <c r="C1121" s="18"/>
      <c r="D1121" s="19"/>
      <c r="E1121" s="20"/>
      <c r="F1121" s="10"/>
      <c r="G1121" s="20"/>
      <c r="H1121" s="20"/>
      <c r="I1121" s="20"/>
      <c r="J1121" s="20"/>
      <c r="K1121" s="20"/>
      <c r="L1121" s="20"/>
      <c r="M1121" s="20"/>
      <c r="N1121" s="11">
        <f t="shared" si="30"/>
        <v>0</v>
      </c>
      <c r="O1121" s="11">
        <f t="shared" si="31"/>
        <v>0</v>
      </c>
      <c r="P1121" s="48" t="e">
        <f t="shared" si="32"/>
        <v>#DIV/0!</v>
      </c>
      <c r="Q1121" s="13">
        <f t="shared" si="33"/>
        <v>0</v>
      </c>
      <c r="R1121" s="12" t="e">
        <f t="shared" si="34"/>
        <v>#DIV/0!</v>
      </c>
      <c r="S1121" s="13">
        <f t="shared" si="35"/>
        <v>0</v>
      </c>
      <c r="T1121" s="11">
        <f t="shared" si="36"/>
        <v>0</v>
      </c>
      <c r="U1121" s="11">
        <f t="shared" si="37"/>
        <v>0</v>
      </c>
      <c r="V1121" s="14" t="e">
        <f t="shared" si="38"/>
        <v>#DIV/0!</v>
      </c>
      <c r="W1121" s="15" t="e">
        <f t="shared" si="39"/>
        <v>#DIV/0!</v>
      </c>
      <c r="X1121" s="16">
        <f t="shared" si="40"/>
        <v>0</v>
      </c>
      <c r="Y1121" s="16">
        <f t="shared" si="41"/>
        <v>0</v>
      </c>
      <c r="Z1121" s="16" t="str">
        <f t="shared" si="42"/>
        <v/>
      </c>
      <c r="AA1121" s="16">
        <f t="shared" si="43"/>
        <v>0</v>
      </c>
      <c r="AB1121" s="16" t="str">
        <f t="shared" si="44"/>
        <v/>
      </c>
      <c r="AC1121" s="16">
        <f t="shared" si="45"/>
        <v>0</v>
      </c>
      <c r="AD1121" s="50">
        <v>4</v>
      </c>
    </row>
    <row r="1122" spans="1:30">
      <c r="A1122" s="10" t="str">
        <f>IF(AND((AB1122&lt;='Vending Compliance'!$I$4),(X1122&lt;='Vending Compliance'!$D$4)),"Compliant","Non-Compliant")</f>
        <v>Compliant</v>
      </c>
      <c r="B1122" s="18"/>
      <c r="C1122" s="18"/>
      <c r="D1122" s="19"/>
      <c r="E1122" s="20"/>
      <c r="F1122" s="10"/>
      <c r="G1122" s="20"/>
      <c r="H1122" s="20"/>
      <c r="I1122" s="20"/>
      <c r="J1122" s="20"/>
      <c r="K1122" s="20"/>
      <c r="L1122" s="20"/>
      <c r="M1122" s="20"/>
      <c r="N1122" s="11">
        <f t="shared" si="30"/>
        <v>0</v>
      </c>
      <c r="O1122" s="11">
        <f t="shared" si="31"/>
        <v>0</v>
      </c>
      <c r="P1122" s="48" t="e">
        <f t="shared" si="32"/>
        <v>#DIV/0!</v>
      </c>
      <c r="Q1122" s="13">
        <f t="shared" si="33"/>
        <v>0</v>
      </c>
      <c r="R1122" s="12" t="e">
        <f t="shared" si="34"/>
        <v>#DIV/0!</v>
      </c>
      <c r="S1122" s="13">
        <f t="shared" si="35"/>
        <v>0</v>
      </c>
      <c r="T1122" s="11">
        <f t="shared" si="36"/>
        <v>0</v>
      </c>
      <c r="U1122" s="11">
        <f t="shared" si="37"/>
        <v>0</v>
      </c>
      <c r="V1122" s="14" t="e">
        <f t="shared" si="38"/>
        <v>#DIV/0!</v>
      </c>
      <c r="W1122" s="15" t="e">
        <f t="shared" si="39"/>
        <v>#DIV/0!</v>
      </c>
      <c r="X1122" s="16">
        <f t="shared" si="40"/>
        <v>0</v>
      </c>
      <c r="Y1122" s="16">
        <f t="shared" si="41"/>
        <v>0</v>
      </c>
      <c r="Z1122" s="16" t="str">
        <f t="shared" si="42"/>
        <v/>
      </c>
      <c r="AA1122" s="16">
        <f t="shared" si="43"/>
        <v>0</v>
      </c>
      <c r="AB1122" s="16" t="str">
        <f t="shared" si="44"/>
        <v/>
      </c>
      <c r="AC1122" s="16">
        <f t="shared" si="45"/>
        <v>0</v>
      </c>
      <c r="AD1122" s="50">
        <v>4</v>
      </c>
    </row>
    <row r="1123" spans="1:30">
      <c r="A1123" s="10" t="str">
        <f>IF(AND((AB1123&lt;='Vending Compliance'!$I$4),(X1123&lt;='Vending Compliance'!$D$4)),"Compliant","Non-Compliant")</f>
        <v>Compliant</v>
      </c>
      <c r="B1123" s="18"/>
      <c r="C1123" s="18"/>
      <c r="D1123" s="19"/>
      <c r="E1123" s="20"/>
      <c r="F1123" s="10"/>
      <c r="G1123" s="20"/>
      <c r="H1123" s="20"/>
      <c r="I1123" s="20"/>
      <c r="J1123" s="20"/>
      <c r="K1123" s="20"/>
      <c r="L1123" s="20"/>
      <c r="M1123" s="20"/>
      <c r="N1123" s="11">
        <f t="shared" si="30"/>
        <v>0</v>
      </c>
      <c r="O1123" s="11">
        <f t="shared" si="31"/>
        <v>0</v>
      </c>
      <c r="P1123" s="48" t="e">
        <f t="shared" si="32"/>
        <v>#DIV/0!</v>
      </c>
      <c r="Q1123" s="13">
        <f t="shared" si="33"/>
        <v>0</v>
      </c>
      <c r="R1123" s="12" t="e">
        <f t="shared" si="34"/>
        <v>#DIV/0!</v>
      </c>
      <c r="S1123" s="13">
        <f t="shared" si="35"/>
        <v>0</v>
      </c>
      <c r="T1123" s="11">
        <f t="shared" si="36"/>
        <v>0</v>
      </c>
      <c r="U1123" s="11">
        <f t="shared" si="37"/>
        <v>0</v>
      </c>
      <c r="V1123" s="14" t="e">
        <f t="shared" si="38"/>
        <v>#DIV/0!</v>
      </c>
      <c r="W1123" s="15" t="e">
        <f t="shared" si="39"/>
        <v>#DIV/0!</v>
      </c>
      <c r="X1123" s="16">
        <f t="shared" si="40"/>
        <v>0</v>
      </c>
      <c r="Y1123" s="16">
        <f t="shared" si="41"/>
        <v>0</v>
      </c>
      <c r="Z1123" s="16" t="str">
        <f t="shared" si="42"/>
        <v/>
      </c>
      <c r="AA1123" s="16">
        <f t="shared" si="43"/>
        <v>0</v>
      </c>
      <c r="AB1123" s="16" t="str">
        <f t="shared" si="44"/>
        <v/>
      </c>
      <c r="AC1123" s="16">
        <f t="shared" si="45"/>
        <v>0</v>
      </c>
      <c r="AD1123" s="50">
        <v>4</v>
      </c>
    </row>
    <row r="1124" spans="1:30">
      <c r="A1124" s="10" t="str">
        <f>IF(AND((AB1124&lt;='Vending Compliance'!$I$4),(X1124&lt;='Vending Compliance'!$D$4)),"Compliant","Non-Compliant")</f>
        <v>Compliant</v>
      </c>
      <c r="B1124" s="18"/>
      <c r="C1124" s="18"/>
      <c r="D1124" s="19"/>
      <c r="E1124" s="20"/>
      <c r="F1124" s="10"/>
      <c r="G1124" s="20"/>
      <c r="H1124" s="20"/>
      <c r="I1124" s="20"/>
      <c r="J1124" s="20"/>
      <c r="K1124" s="20"/>
      <c r="L1124" s="20"/>
      <c r="M1124" s="20"/>
      <c r="N1124" s="11">
        <f t="shared" si="30"/>
        <v>0</v>
      </c>
      <c r="O1124" s="11">
        <f t="shared" si="31"/>
        <v>0</v>
      </c>
      <c r="P1124" s="48" t="e">
        <f t="shared" si="32"/>
        <v>#DIV/0!</v>
      </c>
      <c r="Q1124" s="13">
        <f t="shared" si="33"/>
        <v>0</v>
      </c>
      <c r="R1124" s="12" t="e">
        <f t="shared" si="34"/>
        <v>#DIV/0!</v>
      </c>
      <c r="S1124" s="13">
        <f t="shared" si="35"/>
        <v>0</v>
      </c>
      <c r="T1124" s="11">
        <f t="shared" si="36"/>
        <v>0</v>
      </c>
      <c r="U1124" s="11">
        <f t="shared" si="37"/>
        <v>0</v>
      </c>
      <c r="V1124" s="14" t="e">
        <f t="shared" si="38"/>
        <v>#DIV/0!</v>
      </c>
      <c r="W1124" s="15" t="e">
        <f t="shared" si="39"/>
        <v>#DIV/0!</v>
      </c>
      <c r="X1124" s="16">
        <f t="shared" si="40"/>
        <v>0</v>
      </c>
      <c r="Y1124" s="16">
        <f t="shared" si="41"/>
        <v>0</v>
      </c>
      <c r="Z1124" s="16" t="str">
        <f t="shared" si="42"/>
        <v/>
      </c>
      <c r="AA1124" s="16">
        <f t="shared" si="43"/>
        <v>0</v>
      </c>
      <c r="AB1124" s="16" t="str">
        <f t="shared" si="44"/>
        <v/>
      </c>
      <c r="AC1124" s="16">
        <f t="shared" si="45"/>
        <v>0</v>
      </c>
      <c r="AD1124" s="50">
        <v>4</v>
      </c>
    </row>
    <row r="1125" spans="1:30">
      <c r="A1125" s="10" t="str">
        <f>IF(AND((AB1125&lt;='Vending Compliance'!$I$4),(X1125&lt;='Vending Compliance'!$D$4)),"Compliant","Non-Compliant")</f>
        <v>Compliant</v>
      </c>
      <c r="B1125" s="18"/>
      <c r="C1125" s="18"/>
      <c r="D1125" s="19"/>
      <c r="E1125" s="20"/>
      <c r="F1125" s="10"/>
      <c r="G1125" s="20"/>
      <c r="H1125" s="20"/>
      <c r="I1125" s="20"/>
      <c r="J1125" s="20"/>
      <c r="K1125" s="20"/>
      <c r="L1125" s="20"/>
      <c r="M1125" s="20"/>
      <c r="N1125" s="11">
        <f t="shared" si="30"/>
        <v>0</v>
      </c>
      <c r="O1125" s="11">
        <f t="shared" si="31"/>
        <v>0</v>
      </c>
      <c r="P1125" s="48" t="e">
        <f t="shared" si="32"/>
        <v>#DIV/0!</v>
      </c>
      <c r="Q1125" s="13">
        <f t="shared" si="33"/>
        <v>0</v>
      </c>
      <c r="R1125" s="12" t="e">
        <f t="shared" si="34"/>
        <v>#DIV/0!</v>
      </c>
      <c r="S1125" s="13">
        <f t="shared" si="35"/>
        <v>0</v>
      </c>
      <c r="T1125" s="11">
        <f t="shared" si="36"/>
        <v>0</v>
      </c>
      <c r="U1125" s="11">
        <f t="shared" si="37"/>
        <v>0</v>
      </c>
      <c r="V1125" s="14" t="e">
        <f t="shared" si="38"/>
        <v>#DIV/0!</v>
      </c>
      <c r="W1125" s="15" t="e">
        <f t="shared" si="39"/>
        <v>#DIV/0!</v>
      </c>
      <c r="X1125" s="16">
        <f t="shared" si="40"/>
        <v>0</v>
      </c>
      <c r="Y1125" s="16">
        <f t="shared" si="41"/>
        <v>0</v>
      </c>
      <c r="Z1125" s="16" t="str">
        <f t="shared" si="42"/>
        <v/>
      </c>
      <c r="AA1125" s="16">
        <f t="shared" si="43"/>
        <v>0</v>
      </c>
      <c r="AB1125" s="16" t="str">
        <f t="shared" si="44"/>
        <v/>
      </c>
      <c r="AC1125" s="16">
        <f t="shared" si="45"/>
        <v>0</v>
      </c>
      <c r="AD1125" s="50">
        <v>4</v>
      </c>
    </row>
    <row r="1126" spans="1:30">
      <c r="A1126" s="10" t="str">
        <f>IF(AND((AB1126&lt;='Vending Compliance'!$I$4),(X1126&lt;='Vending Compliance'!$D$4)),"Compliant","Non-Compliant")</f>
        <v>Compliant</v>
      </c>
      <c r="B1126" s="18"/>
      <c r="C1126" s="18"/>
      <c r="D1126" s="19"/>
      <c r="E1126" s="20"/>
      <c r="F1126" s="10"/>
      <c r="G1126" s="20"/>
      <c r="H1126" s="20"/>
      <c r="I1126" s="20"/>
      <c r="J1126" s="20"/>
      <c r="K1126" s="20"/>
      <c r="L1126" s="20"/>
      <c r="M1126" s="20"/>
      <c r="N1126" s="11">
        <f t="shared" si="30"/>
        <v>0</v>
      </c>
      <c r="O1126" s="11">
        <f t="shared" si="31"/>
        <v>0</v>
      </c>
      <c r="P1126" s="48" t="e">
        <f t="shared" si="32"/>
        <v>#DIV/0!</v>
      </c>
      <c r="Q1126" s="13">
        <f t="shared" si="33"/>
        <v>0</v>
      </c>
      <c r="R1126" s="12" t="e">
        <f t="shared" si="34"/>
        <v>#DIV/0!</v>
      </c>
      <c r="S1126" s="13">
        <f t="shared" si="35"/>
        <v>0</v>
      </c>
      <c r="T1126" s="11">
        <f t="shared" si="36"/>
        <v>0</v>
      </c>
      <c r="U1126" s="11">
        <f t="shared" si="37"/>
        <v>0</v>
      </c>
      <c r="V1126" s="14" t="e">
        <f t="shared" si="38"/>
        <v>#DIV/0!</v>
      </c>
      <c r="W1126" s="15" t="e">
        <f t="shared" si="39"/>
        <v>#DIV/0!</v>
      </c>
      <c r="X1126" s="16">
        <f t="shared" si="40"/>
        <v>0</v>
      </c>
      <c r="Y1126" s="16">
        <f t="shared" si="41"/>
        <v>0</v>
      </c>
      <c r="Z1126" s="16" t="str">
        <f t="shared" si="42"/>
        <v/>
      </c>
      <c r="AA1126" s="16">
        <f t="shared" si="43"/>
        <v>0</v>
      </c>
      <c r="AB1126" s="16" t="str">
        <f t="shared" si="44"/>
        <v/>
      </c>
      <c r="AC1126" s="16">
        <f t="shared" si="45"/>
        <v>0</v>
      </c>
      <c r="AD1126" s="50">
        <v>4</v>
      </c>
    </row>
    <row r="1127" spans="1:30">
      <c r="A1127" s="10" t="str">
        <f>IF(AND((AB1127&lt;='Vending Compliance'!$I$4),(X1127&lt;='Vending Compliance'!$D$4)),"Compliant","Non-Compliant")</f>
        <v>Compliant</v>
      </c>
      <c r="B1127" s="18"/>
      <c r="C1127" s="18"/>
      <c r="D1127" s="19"/>
      <c r="E1127" s="20"/>
      <c r="F1127" s="10"/>
      <c r="G1127" s="20"/>
      <c r="H1127" s="20"/>
      <c r="I1127" s="20"/>
      <c r="J1127" s="20"/>
      <c r="K1127" s="20"/>
      <c r="L1127" s="20"/>
      <c r="M1127" s="20"/>
      <c r="N1127" s="11">
        <f t="shared" si="30"/>
        <v>0</v>
      </c>
      <c r="O1127" s="11">
        <f t="shared" si="31"/>
        <v>0</v>
      </c>
      <c r="P1127" s="48" t="e">
        <f t="shared" si="32"/>
        <v>#DIV/0!</v>
      </c>
      <c r="Q1127" s="13">
        <f t="shared" si="33"/>
        <v>0</v>
      </c>
      <c r="R1127" s="12" t="e">
        <f t="shared" si="34"/>
        <v>#DIV/0!</v>
      </c>
      <c r="S1127" s="13">
        <f t="shared" si="35"/>
        <v>0</v>
      </c>
      <c r="T1127" s="11">
        <f t="shared" si="36"/>
        <v>0</v>
      </c>
      <c r="U1127" s="11">
        <f t="shared" si="37"/>
        <v>0</v>
      </c>
      <c r="V1127" s="14" t="e">
        <f t="shared" si="38"/>
        <v>#DIV/0!</v>
      </c>
      <c r="W1127" s="15" t="e">
        <f t="shared" si="39"/>
        <v>#DIV/0!</v>
      </c>
      <c r="X1127" s="16">
        <f t="shared" si="40"/>
        <v>0</v>
      </c>
      <c r="Y1127" s="16">
        <f t="shared" si="41"/>
        <v>0</v>
      </c>
      <c r="Z1127" s="16" t="str">
        <f t="shared" si="42"/>
        <v/>
      </c>
      <c r="AA1127" s="16">
        <f t="shared" si="43"/>
        <v>0</v>
      </c>
      <c r="AB1127" s="16" t="str">
        <f t="shared" si="44"/>
        <v/>
      </c>
      <c r="AC1127" s="16">
        <f t="shared" si="45"/>
        <v>0</v>
      </c>
      <c r="AD1127" s="50">
        <v>4</v>
      </c>
    </row>
    <row r="1128" spans="1:30">
      <c r="A1128" s="10" t="str">
        <f>IF(AND((AB1128&lt;='Vending Compliance'!$I$4),(X1128&lt;='Vending Compliance'!$D$4)),"Compliant","Non-Compliant")</f>
        <v>Compliant</v>
      </c>
      <c r="B1128" s="18"/>
      <c r="C1128" s="18"/>
      <c r="D1128" s="19"/>
      <c r="E1128" s="20"/>
      <c r="F1128" s="10"/>
      <c r="G1128" s="20"/>
      <c r="H1128" s="20"/>
      <c r="I1128" s="20"/>
      <c r="J1128" s="20"/>
      <c r="K1128" s="20"/>
      <c r="L1128" s="20"/>
      <c r="M1128" s="20"/>
      <c r="N1128" s="11">
        <f t="shared" si="30"/>
        <v>0</v>
      </c>
      <c r="O1128" s="11">
        <f t="shared" si="31"/>
        <v>0</v>
      </c>
      <c r="P1128" s="48" t="e">
        <f t="shared" si="32"/>
        <v>#DIV/0!</v>
      </c>
      <c r="Q1128" s="13">
        <f t="shared" si="33"/>
        <v>0</v>
      </c>
      <c r="R1128" s="12" t="e">
        <f t="shared" si="34"/>
        <v>#DIV/0!</v>
      </c>
      <c r="S1128" s="13">
        <f t="shared" si="35"/>
        <v>0</v>
      </c>
      <c r="T1128" s="11">
        <f t="shared" si="36"/>
        <v>0</v>
      </c>
      <c r="U1128" s="11">
        <f t="shared" si="37"/>
        <v>0</v>
      </c>
      <c r="V1128" s="14" t="e">
        <f t="shared" si="38"/>
        <v>#DIV/0!</v>
      </c>
      <c r="W1128" s="15" t="e">
        <f t="shared" si="39"/>
        <v>#DIV/0!</v>
      </c>
      <c r="X1128" s="16">
        <f t="shared" si="40"/>
        <v>0</v>
      </c>
      <c r="Y1128" s="16">
        <f t="shared" si="41"/>
        <v>0</v>
      </c>
      <c r="Z1128" s="16" t="str">
        <f t="shared" si="42"/>
        <v/>
      </c>
      <c r="AA1128" s="16">
        <f t="shared" si="43"/>
        <v>0</v>
      </c>
      <c r="AB1128" s="16" t="str">
        <f t="shared" si="44"/>
        <v/>
      </c>
      <c r="AC1128" s="16">
        <f t="shared" si="45"/>
        <v>0</v>
      </c>
      <c r="AD1128" s="50">
        <v>4</v>
      </c>
    </row>
    <row r="1129" spans="1:30">
      <c r="A1129" s="10" t="str">
        <f>IF(AND((AB1129&lt;='Vending Compliance'!$I$4),(X1129&lt;='Vending Compliance'!$D$4)),"Compliant","Non-Compliant")</f>
        <v>Compliant</v>
      </c>
      <c r="B1129" s="18"/>
      <c r="C1129" s="18"/>
      <c r="D1129" s="19"/>
      <c r="E1129" s="20"/>
      <c r="F1129" s="10"/>
      <c r="G1129" s="20"/>
      <c r="H1129" s="20"/>
      <c r="I1129" s="20"/>
      <c r="J1129" s="20"/>
      <c r="K1129" s="20"/>
      <c r="L1129" s="20"/>
      <c r="M1129" s="20"/>
      <c r="N1129" s="11">
        <f t="shared" si="30"/>
        <v>0</v>
      </c>
      <c r="O1129" s="11">
        <f t="shared" si="31"/>
        <v>0</v>
      </c>
      <c r="P1129" s="48" t="e">
        <f t="shared" si="32"/>
        <v>#DIV/0!</v>
      </c>
      <c r="Q1129" s="13">
        <f t="shared" si="33"/>
        <v>0</v>
      </c>
      <c r="R1129" s="12" t="e">
        <f t="shared" si="34"/>
        <v>#DIV/0!</v>
      </c>
      <c r="S1129" s="13">
        <f t="shared" si="35"/>
        <v>0</v>
      </c>
      <c r="T1129" s="11">
        <f t="shared" si="36"/>
        <v>0</v>
      </c>
      <c r="U1129" s="11">
        <f t="shared" si="37"/>
        <v>0</v>
      </c>
      <c r="V1129" s="14" t="e">
        <f t="shared" si="38"/>
        <v>#DIV/0!</v>
      </c>
      <c r="W1129" s="15" t="e">
        <f t="shared" si="39"/>
        <v>#DIV/0!</v>
      </c>
      <c r="X1129" s="16">
        <f t="shared" si="40"/>
        <v>0</v>
      </c>
      <c r="Y1129" s="16">
        <f t="shared" si="41"/>
        <v>0</v>
      </c>
      <c r="Z1129" s="16" t="str">
        <f t="shared" si="42"/>
        <v/>
      </c>
      <c r="AA1129" s="16">
        <f t="shared" si="43"/>
        <v>0</v>
      </c>
      <c r="AB1129" s="16" t="str">
        <f t="shared" si="44"/>
        <v/>
      </c>
      <c r="AC1129" s="16">
        <f t="shared" si="45"/>
        <v>0</v>
      </c>
      <c r="AD1129" s="50">
        <v>4</v>
      </c>
    </row>
    <row r="1130" spans="1:30">
      <c r="A1130" s="10" t="str">
        <f>IF(AND((AB1130&lt;='Vending Compliance'!$I$4),(X1130&lt;='Vending Compliance'!$D$4)),"Compliant","Non-Compliant")</f>
        <v>Compliant</v>
      </c>
      <c r="B1130" s="18"/>
      <c r="C1130" s="18"/>
      <c r="D1130" s="19"/>
      <c r="E1130" s="20"/>
      <c r="F1130" s="10"/>
      <c r="G1130" s="20"/>
      <c r="H1130" s="20"/>
      <c r="I1130" s="20"/>
      <c r="J1130" s="20"/>
      <c r="K1130" s="20"/>
      <c r="L1130" s="20"/>
      <c r="M1130" s="20"/>
      <c r="N1130" s="11">
        <f t="shared" si="30"/>
        <v>0</v>
      </c>
      <c r="O1130" s="11">
        <f t="shared" si="31"/>
        <v>0</v>
      </c>
      <c r="P1130" s="48" t="e">
        <f t="shared" si="32"/>
        <v>#DIV/0!</v>
      </c>
      <c r="Q1130" s="13">
        <f t="shared" si="33"/>
        <v>0</v>
      </c>
      <c r="R1130" s="12" t="e">
        <f t="shared" si="34"/>
        <v>#DIV/0!</v>
      </c>
      <c r="S1130" s="13">
        <f t="shared" si="35"/>
        <v>0</v>
      </c>
      <c r="T1130" s="11">
        <f t="shared" si="36"/>
        <v>0</v>
      </c>
      <c r="U1130" s="11">
        <f t="shared" si="37"/>
        <v>0</v>
      </c>
      <c r="V1130" s="14" t="e">
        <f t="shared" si="38"/>
        <v>#DIV/0!</v>
      </c>
      <c r="W1130" s="15" t="e">
        <f t="shared" si="39"/>
        <v>#DIV/0!</v>
      </c>
      <c r="X1130" s="16">
        <f t="shared" si="40"/>
        <v>0</v>
      </c>
      <c r="Y1130" s="16">
        <f t="shared" si="41"/>
        <v>0</v>
      </c>
      <c r="Z1130" s="16" t="str">
        <f t="shared" si="42"/>
        <v/>
      </c>
      <c r="AA1130" s="16">
        <f t="shared" si="43"/>
        <v>0</v>
      </c>
      <c r="AB1130" s="16" t="str">
        <f t="shared" si="44"/>
        <v/>
      </c>
      <c r="AC1130" s="16">
        <f t="shared" si="45"/>
        <v>0</v>
      </c>
      <c r="AD1130" s="50">
        <v>4</v>
      </c>
    </row>
    <row r="1131" spans="1:30">
      <c r="A1131" s="10" t="str">
        <f>IF(AND((AB1131&lt;='Vending Compliance'!$I$4),(X1131&lt;='Vending Compliance'!$D$4)),"Compliant","Non-Compliant")</f>
        <v>Compliant</v>
      </c>
      <c r="B1131" s="18"/>
      <c r="C1131" s="18"/>
      <c r="D1131" s="19"/>
      <c r="E1131" s="20"/>
      <c r="F1131" s="10"/>
      <c r="G1131" s="20"/>
      <c r="H1131" s="20"/>
      <c r="I1131" s="20"/>
      <c r="J1131" s="20"/>
      <c r="K1131" s="20"/>
      <c r="L1131" s="20"/>
      <c r="M1131" s="20"/>
      <c r="N1131" s="11">
        <f t="shared" si="30"/>
        <v>0</v>
      </c>
      <c r="O1131" s="11">
        <f t="shared" si="31"/>
        <v>0</v>
      </c>
      <c r="P1131" s="48" t="e">
        <f t="shared" si="32"/>
        <v>#DIV/0!</v>
      </c>
      <c r="Q1131" s="13">
        <f t="shared" si="33"/>
        <v>0</v>
      </c>
      <c r="R1131" s="12" t="e">
        <f t="shared" si="34"/>
        <v>#DIV/0!</v>
      </c>
      <c r="S1131" s="13">
        <f t="shared" si="35"/>
        <v>0</v>
      </c>
      <c r="T1131" s="11">
        <f t="shared" si="36"/>
        <v>0</v>
      </c>
      <c r="U1131" s="11">
        <f t="shared" si="37"/>
        <v>0</v>
      </c>
      <c r="V1131" s="14" t="e">
        <f t="shared" si="38"/>
        <v>#DIV/0!</v>
      </c>
      <c r="W1131" s="15" t="e">
        <f t="shared" si="39"/>
        <v>#DIV/0!</v>
      </c>
      <c r="X1131" s="16">
        <f t="shared" si="40"/>
        <v>0</v>
      </c>
      <c r="Y1131" s="16">
        <f t="shared" si="41"/>
        <v>0</v>
      </c>
      <c r="Z1131" s="16" t="str">
        <f t="shared" si="42"/>
        <v/>
      </c>
      <c r="AA1131" s="16">
        <f t="shared" si="43"/>
        <v>0</v>
      </c>
      <c r="AB1131" s="16" t="str">
        <f t="shared" si="44"/>
        <v/>
      </c>
      <c r="AC1131" s="16">
        <f t="shared" si="45"/>
        <v>0</v>
      </c>
      <c r="AD1131" s="50">
        <v>4</v>
      </c>
    </row>
    <row r="1132" spans="1:30">
      <c r="A1132" s="10" t="str">
        <f>IF(AND((AB1132&lt;='Vending Compliance'!$I$4),(X1132&lt;='Vending Compliance'!$D$4)),"Compliant","Non-Compliant")</f>
        <v>Compliant</v>
      </c>
      <c r="B1132" s="18"/>
      <c r="C1132" s="18"/>
      <c r="D1132" s="19"/>
      <c r="E1132" s="20"/>
      <c r="F1132" s="10"/>
      <c r="G1132" s="20"/>
      <c r="H1132" s="20"/>
      <c r="I1132" s="20"/>
      <c r="J1132" s="20"/>
      <c r="K1132" s="20"/>
      <c r="L1132" s="20"/>
      <c r="M1132" s="20"/>
      <c r="N1132" s="11">
        <f t="shared" si="30"/>
        <v>0</v>
      </c>
      <c r="O1132" s="11">
        <f t="shared" si="31"/>
        <v>0</v>
      </c>
      <c r="P1132" s="48" t="e">
        <f t="shared" si="32"/>
        <v>#DIV/0!</v>
      </c>
      <c r="Q1132" s="13">
        <f t="shared" si="33"/>
        <v>0</v>
      </c>
      <c r="R1132" s="12" t="e">
        <f t="shared" si="34"/>
        <v>#DIV/0!</v>
      </c>
      <c r="S1132" s="13">
        <f t="shared" si="35"/>
        <v>0</v>
      </c>
      <c r="T1132" s="11">
        <f t="shared" si="36"/>
        <v>0</v>
      </c>
      <c r="U1132" s="11">
        <f t="shared" si="37"/>
        <v>0</v>
      </c>
      <c r="V1132" s="14" t="e">
        <f t="shared" si="38"/>
        <v>#DIV/0!</v>
      </c>
      <c r="W1132" s="15" t="e">
        <f t="shared" si="39"/>
        <v>#DIV/0!</v>
      </c>
      <c r="X1132" s="16">
        <f t="shared" si="40"/>
        <v>0</v>
      </c>
      <c r="Y1132" s="16">
        <f t="shared" si="41"/>
        <v>0</v>
      </c>
      <c r="Z1132" s="16" t="str">
        <f t="shared" si="42"/>
        <v/>
      </c>
      <c r="AA1132" s="16">
        <f t="shared" si="43"/>
        <v>0</v>
      </c>
      <c r="AB1132" s="16" t="str">
        <f t="shared" si="44"/>
        <v/>
      </c>
      <c r="AC1132" s="16">
        <f t="shared" si="45"/>
        <v>0</v>
      </c>
      <c r="AD1132" s="50">
        <v>4</v>
      </c>
    </row>
    <row r="1133" spans="1:30">
      <c r="A1133" s="10" t="str">
        <f>IF(AND((AB1133&lt;='Vending Compliance'!$I$4),(X1133&lt;='Vending Compliance'!$D$4)),"Compliant","Non-Compliant")</f>
        <v>Compliant</v>
      </c>
      <c r="B1133" s="18"/>
      <c r="C1133" s="18"/>
      <c r="D1133" s="19"/>
      <c r="E1133" s="20"/>
      <c r="F1133" s="10"/>
      <c r="G1133" s="20"/>
      <c r="H1133" s="20"/>
      <c r="I1133" s="20"/>
      <c r="J1133" s="20"/>
      <c r="K1133" s="20"/>
      <c r="L1133" s="20"/>
      <c r="M1133" s="20"/>
      <c r="N1133" s="11">
        <f t="shared" si="30"/>
        <v>0</v>
      </c>
      <c r="O1133" s="11">
        <f t="shared" si="31"/>
        <v>0</v>
      </c>
      <c r="P1133" s="48" t="e">
        <f t="shared" si="32"/>
        <v>#DIV/0!</v>
      </c>
      <c r="Q1133" s="13">
        <f t="shared" si="33"/>
        <v>0</v>
      </c>
      <c r="R1133" s="12" t="e">
        <f t="shared" si="34"/>
        <v>#DIV/0!</v>
      </c>
      <c r="S1133" s="13">
        <f t="shared" si="35"/>
        <v>0</v>
      </c>
      <c r="T1133" s="11">
        <f t="shared" si="36"/>
        <v>0</v>
      </c>
      <c r="U1133" s="11">
        <f t="shared" si="37"/>
        <v>0</v>
      </c>
      <c r="V1133" s="14" t="e">
        <f t="shared" si="38"/>
        <v>#DIV/0!</v>
      </c>
      <c r="W1133" s="15" t="e">
        <f t="shared" si="39"/>
        <v>#DIV/0!</v>
      </c>
      <c r="X1133" s="16">
        <f t="shared" si="40"/>
        <v>0</v>
      </c>
      <c r="Y1133" s="16">
        <f t="shared" si="41"/>
        <v>0</v>
      </c>
      <c r="Z1133" s="16" t="str">
        <f t="shared" si="42"/>
        <v/>
      </c>
      <c r="AA1133" s="16">
        <f t="shared" si="43"/>
        <v>0</v>
      </c>
      <c r="AB1133" s="16" t="str">
        <f t="shared" si="44"/>
        <v/>
      </c>
      <c r="AC1133" s="16">
        <f t="shared" si="45"/>
        <v>0</v>
      </c>
      <c r="AD1133" s="50">
        <v>4</v>
      </c>
    </row>
    <row r="1134" spans="1:30">
      <c r="A1134" s="10" t="str">
        <f>IF(AND((AB1134&lt;='Vending Compliance'!$I$4),(X1134&lt;='Vending Compliance'!$D$4)),"Compliant","Non-Compliant")</f>
        <v>Compliant</v>
      </c>
      <c r="B1134" s="18"/>
      <c r="C1134" s="18"/>
      <c r="D1134" s="19"/>
      <c r="E1134" s="20"/>
      <c r="F1134" s="10"/>
      <c r="G1134" s="20"/>
      <c r="H1134" s="20"/>
      <c r="I1134" s="20"/>
      <c r="J1134" s="20"/>
      <c r="K1134" s="20"/>
      <c r="L1134" s="20"/>
      <c r="M1134" s="20"/>
      <c r="N1134" s="11">
        <f t="shared" si="30"/>
        <v>0</v>
      </c>
      <c r="O1134" s="11">
        <f t="shared" si="31"/>
        <v>0</v>
      </c>
      <c r="P1134" s="48" t="e">
        <f t="shared" si="32"/>
        <v>#DIV/0!</v>
      </c>
      <c r="Q1134" s="13">
        <f t="shared" si="33"/>
        <v>0</v>
      </c>
      <c r="R1134" s="12" t="e">
        <f t="shared" si="34"/>
        <v>#DIV/0!</v>
      </c>
      <c r="S1134" s="13">
        <f t="shared" si="35"/>
        <v>0</v>
      </c>
      <c r="T1134" s="11">
        <f t="shared" si="36"/>
        <v>0</v>
      </c>
      <c r="U1134" s="11">
        <f t="shared" si="37"/>
        <v>0</v>
      </c>
      <c r="V1134" s="14" t="e">
        <f t="shared" si="38"/>
        <v>#DIV/0!</v>
      </c>
      <c r="W1134" s="15" t="e">
        <f t="shared" si="39"/>
        <v>#DIV/0!</v>
      </c>
      <c r="X1134" s="16">
        <f t="shared" si="40"/>
        <v>0</v>
      </c>
      <c r="Y1134" s="16">
        <f t="shared" si="41"/>
        <v>0</v>
      </c>
      <c r="Z1134" s="16" t="str">
        <f t="shared" si="42"/>
        <v/>
      </c>
      <c r="AA1134" s="16">
        <f t="shared" si="43"/>
        <v>0</v>
      </c>
      <c r="AB1134" s="16" t="str">
        <f t="shared" si="44"/>
        <v/>
      </c>
      <c r="AC1134" s="16">
        <f t="shared" si="45"/>
        <v>0</v>
      </c>
      <c r="AD1134" s="50">
        <v>4</v>
      </c>
    </row>
    <row r="1135" spans="1:30">
      <c r="A1135" s="10" t="str">
        <f>IF(AND((AB1135&lt;='Vending Compliance'!$I$4),(X1135&lt;='Vending Compliance'!$D$4)),"Compliant","Non-Compliant")</f>
        <v>Compliant</v>
      </c>
      <c r="B1135" s="18"/>
      <c r="C1135" s="18"/>
      <c r="D1135" s="19"/>
      <c r="E1135" s="20"/>
      <c r="F1135" s="10"/>
      <c r="G1135" s="20"/>
      <c r="H1135" s="20"/>
      <c r="I1135" s="20"/>
      <c r="J1135" s="20"/>
      <c r="K1135" s="20"/>
      <c r="L1135" s="20"/>
      <c r="M1135" s="20"/>
      <c r="N1135" s="11">
        <f t="shared" si="30"/>
        <v>0</v>
      </c>
      <c r="O1135" s="11">
        <f t="shared" si="31"/>
        <v>0</v>
      </c>
      <c r="P1135" s="48" t="e">
        <f t="shared" si="32"/>
        <v>#DIV/0!</v>
      </c>
      <c r="Q1135" s="13">
        <f t="shared" si="33"/>
        <v>0</v>
      </c>
      <c r="R1135" s="12" t="e">
        <f t="shared" si="34"/>
        <v>#DIV/0!</v>
      </c>
      <c r="S1135" s="13">
        <f t="shared" si="35"/>
        <v>0</v>
      </c>
      <c r="T1135" s="11">
        <f t="shared" si="36"/>
        <v>0</v>
      </c>
      <c r="U1135" s="11">
        <f t="shared" si="37"/>
        <v>0</v>
      </c>
      <c r="V1135" s="14" t="e">
        <f t="shared" si="38"/>
        <v>#DIV/0!</v>
      </c>
      <c r="W1135" s="15" t="e">
        <f t="shared" si="39"/>
        <v>#DIV/0!</v>
      </c>
      <c r="X1135" s="16">
        <f t="shared" si="40"/>
        <v>0</v>
      </c>
      <c r="Y1135" s="16">
        <f t="shared" si="41"/>
        <v>0</v>
      </c>
      <c r="Z1135" s="16" t="str">
        <f t="shared" si="42"/>
        <v/>
      </c>
      <c r="AA1135" s="16">
        <f t="shared" si="43"/>
        <v>0</v>
      </c>
      <c r="AB1135" s="16" t="str">
        <f t="shared" si="44"/>
        <v/>
      </c>
      <c r="AC1135" s="16">
        <f t="shared" si="45"/>
        <v>0</v>
      </c>
      <c r="AD1135" s="50">
        <v>4</v>
      </c>
    </row>
    <row r="1136" spans="1:30">
      <c r="A1136" s="10" t="str">
        <f>IF(AND((AB1136&lt;='Vending Compliance'!$I$4),(X1136&lt;='Vending Compliance'!$D$4)),"Compliant","Non-Compliant")</f>
        <v>Compliant</v>
      </c>
      <c r="B1136" s="18"/>
      <c r="C1136" s="18"/>
      <c r="D1136" s="19"/>
      <c r="E1136" s="20"/>
      <c r="F1136" s="10"/>
      <c r="G1136" s="20"/>
      <c r="H1136" s="20"/>
      <c r="I1136" s="20"/>
      <c r="J1136" s="20"/>
      <c r="K1136" s="20"/>
      <c r="L1136" s="20"/>
      <c r="M1136" s="20"/>
      <c r="N1136" s="11">
        <f t="shared" si="30"/>
        <v>0</v>
      </c>
      <c r="O1136" s="11">
        <f t="shared" si="31"/>
        <v>0</v>
      </c>
      <c r="P1136" s="48" t="e">
        <f t="shared" si="32"/>
        <v>#DIV/0!</v>
      </c>
      <c r="Q1136" s="13">
        <f t="shared" si="33"/>
        <v>0</v>
      </c>
      <c r="R1136" s="12" t="e">
        <f t="shared" si="34"/>
        <v>#DIV/0!</v>
      </c>
      <c r="S1136" s="13">
        <f t="shared" si="35"/>
        <v>0</v>
      </c>
      <c r="T1136" s="11">
        <f t="shared" si="36"/>
        <v>0</v>
      </c>
      <c r="U1136" s="11">
        <f t="shared" si="37"/>
        <v>0</v>
      </c>
      <c r="V1136" s="14" t="e">
        <f t="shared" si="38"/>
        <v>#DIV/0!</v>
      </c>
      <c r="W1136" s="15" t="e">
        <f t="shared" si="39"/>
        <v>#DIV/0!</v>
      </c>
      <c r="X1136" s="16">
        <f t="shared" si="40"/>
        <v>0</v>
      </c>
      <c r="Y1136" s="16">
        <f t="shared" si="41"/>
        <v>0</v>
      </c>
      <c r="Z1136" s="16" t="str">
        <f t="shared" si="42"/>
        <v/>
      </c>
      <c r="AA1136" s="16">
        <f t="shared" si="43"/>
        <v>0</v>
      </c>
      <c r="AB1136" s="16" t="str">
        <f t="shared" si="44"/>
        <v/>
      </c>
      <c r="AC1136" s="16">
        <f t="shared" si="45"/>
        <v>0</v>
      </c>
      <c r="AD1136" s="50">
        <v>4</v>
      </c>
    </row>
    <row r="1137" spans="1:30">
      <c r="A1137" s="10" t="str">
        <f>IF(AND((AB1137&lt;='Vending Compliance'!$I$4),(X1137&lt;='Vending Compliance'!$D$4)),"Compliant","Non-Compliant")</f>
        <v>Compliant</v>
      </c>
      <c r="B1137" s="18"/>
      <c r="C1137" s="18"/>
      <c r="D1137" s="19"/>
      <c r="E1137" s="20"/>
      <c r="F1137" s="10"/>
      <c r="G1137" s="20"/>
      <c r="H1137" s="20"/>
      <c r="I1137" s="20"/>
      <c r="J1137" s="20"/>
      <c r="K1137" s="20"/>
      <c r="L1137" s="20"/>
      <c r="M1137" s="20"/>
      <c r="N1137" s="11">
        <f t="shared" si="30"/>
        <v>0</v>
      </c>
      <c r="O1137" s="11">
        <f t="shared" si="31"/>
        <v>0</v>
      </c>
      <c r="P1137" s="48" t="e">
        <f t="shared" si="32"/>
        <v>#DIV/0!</v>
      </c>
      <c r="Q1137" s="13">
        <f t="shared" si="33"/>
        <v>0</v>
      </c>
      <c r="R1137" s="12" t="e">
        <f t="shared" si="34"/>
        <v>#DIV/0!</v>
      </c>
      <c r="S1137" s="13">
        <f t="shared" si="35"/>
        <v>0</v>
      </c>
      <c r="T1137" s="11">
        <f t="shared" si="36"/>
        <v>0</v>
      </c>
      <c r="U1137" s="11">
        <f t="shared" si="37"/>
        <v>0</v>
      </c>
      <c r="V1137" s="14" t="e">
        <f t="shared" si="38"/>
        <v>#DIV/0!</v>
      </c>
      <c r="W1137" s="15" t="e">
        <f t="shared" si="39"/>
        <v>#DIV/0!</v>
      </c>
      <c r="X1137" s="16">
        <f t="shared" si="40"/>
        <v>0</v>
      </c>
      <c r="Y1137" s="16">
        <f t="shared" si="41"/>
        <v>0</v>
      </c>
      <c r="Z1137" s="16" t="str">
        <f t="shared" si="42"/>
        <v/>
      </c>
      <c r="AA1137" s="16">
        <f t="shared" si="43"/>
        <v>0</v>
      </c>
      <c r="AB1137" s="16" t="str">
        <f t="shared" si="44"/>
        <v/>
      </c>
      <c r="AC1137" s="16">
        <f t="shared" si="45"/>
        <v>0</v>
      </c>
      <c r="AD1137" s="50">
        <v>4</v>
      </c>
    </row>
    <row r="1138" spans="1:30">
      <c r="A1138" s="10" t="str">
        <f>IF(AND((AB1138&lt;='Vending Compliance'!$I$4),(X1138&lt;='Vending Compliance'!$D$4)),"Compliant","Non-Compliant")</f>
        <v>Compliant</v>
      </c>
      <c r="B1138" s="18"/>
      <c r="C1138" s="18"/>
      <c r="D1138" s="19"/>
      <c r="E1138" s="20"/>
      <c r="F1138" s="10"/>
      <c r="G1138" s="20"/>
      <c r="H1138" s="20"/>
      <c r="I1138" s="20"/>
      <c r="J1138" s="20"/>
      <c r="K1138" s="20"/>
      <c r="L1138" s="20"/>
      <c r="M1138" s="20"/>
      <c r="N1138" s="11">
        <f t="shared" si="30"/>
        <v>0</v>
      </c>
      <c r="O1138" s="11">
        <f t="shared" si="31"/>
        <v>0</v>
      </c>
      <c r="P1138" s="48" t="e">
        <f t="shared" si="32"/>
        <v>#DIV/0!</v>
      </c>
      <c r="Q1138" s="13">
        <f t="shared" si="33"/>
        <v>0</v>
      </c>
      <c r="R1138" s="12" t="e">
        <f t="shared" si="34"/>
        <v>#DIV/0!</v>
      </c>
      <c r="S1138" s="13">
        <f t="shared" si="35"/>
        <v>0</v>
      </c>
      <c r="T1138" s="11">
        <f t="shared" si="36"/>
        <v>0</v>
      </c>
      <c r="U1138" s="11">
        <f t="shared" si="37"/>
        <v>0</v>
      </c>
      <c r="V1138" s="14" t="e">
        <f t="shared" si="38"/>
        <v>#DIV/0!</v>
      </c>
      <c r="W1138" s="15" t="e">
        <f t="shared" si="39"/>
        <v>#DIV/0!</v>
      </c>
      <c r="X1138" s="16">
        <f t="shared" si="40"/>
        <v>0</v>
      </c>
      <c r="Y1138" s="16">
        <f t="shared" si="41"/>
        <v>0</v>
      </c>
      <c r="Z1138" s="16" t="str">
        <f t="shared" si="42"/>
        <v/>
      </c>
      <c r="AA1138" s="16">
        <f t="shared" si="43"/>
        <v>0</v>
      </c>
      <c r="AB1138" s="16" t="str">
        <f t="shared" si="44"/>
        <v/>
      </c>
      <c r="AC1138" s="16">
        <f t="shared" si="45"/>
        <v>0</v>
      </c>
      <c r="AD1138" s="50">
        <v>4</v>
      </c>
    </row>
    <row r="1139" spans="1:30">
      <c r="A1139" s="10" t="str">
        <f>IF(AND((AB1139&lt;='Vending Compliance'!$I$4),(X1139&lt;='Vending Compliance'!$D$4)),"Compliant","Non-Compliant")</f>
        <v>Compliant</v>
      </c>
      <c r="B1139" s="18"/>
      <c r="C1139" s="18"/>
      <c r="D1139" s="19"/>
      <c r="E1139" s="20"/>
      <c r="F1139" s="10"/>
      <c r="G1139" s="20"/>
      <c r="H1139" s="20"/>
      <c r="I1139" s="20"/>
      <c r="J1139" s="20"/>
      <c r="K1139" s="20"/>
      <c r="L1139" s="20"/>
      <c r="M1139" s="20"/>
      <c r="N1139" s="11">
        <f t="shared" si="30"/>
        <v>0</v>
      </c>
      <c r="O1139" s="11">
        <f t="shared" si="31"/>
        <v>0</v>
      </c>
      <c r="P1139" s="48" t="e">
        <f t="shared" si="32"/>
        <v>#DIV/0!</v>
      </c>
      <c r="Q1139" s="13">
        <f t="shared" si="33"/>
        <v>0</v>
      </c>
      <c r="R1139" s="12" t="e">
        <f t="shared" si="34"/>
        <v>#DIV/0!</v>
      </c>
      <c r="S1139" s="13">
        <f t="shared" si="35"/>
        <v>0</v>
      </c>
      <c r="T1139" s="11">
        <f t="shared" si="36"/>
        <v>0</v>
      </c>
      <c r="U1139" s="11">
        <f t="shared" si="37"/>
        <v>0</v>
      </c>
      <c r="V1139" s="14" t="e">
        <f t="shared" si="38"/>
        <v>#DIV/0!</v>
      </c>
      <c r="W1139" s="15" t="e">
        <f t="shared" si="39"/>
        <v>#DIV/0!</v>
      </c>
      <c r="X1139" s="16">
        <f t="shared" si="40"/>
        <v>0</v>
      </c>
      <c r="Y1139" s="16">
        <f t="shared" si="41"/>
        <v>0</v>
      </c>
      <c r="Z1139" s="16" t="str">
        <f t="shared" si="42"/>
        <v/>
      </c>
      <c r="AA1139" s="16">
        <f t="shared" si="43"/>
        <v>0</v>
      </c>
      <c r="AB1139" s="16" t="str">
        <f t="shared" si="44"/>
        <v/>
      </c>
      <c r="AC1139" s="16">
        <f t="shared" si="45"/>
        <v>0</v>
      </c>
      <c r="AD1139" s="50">
        <v>4</v>
      </c>
    </row>
    <row r="1140" spans="1:30">
      <c r="A1140" s="10" t="str">
        <f>IF(AND((AB1140&lt;='Vending Compliance'!$I$4),(X1140&lt;='Vending Compliance'!$D$4)),"Compliant","Non-Compliant")</f>
        <v>Compliant</v>
      </c>
      <c r="B1140" s="18"/>
      <c r="C1140" s="18"/>
      <c r="D1140" s="19"/>
      <c r="E1140" s="20"/>
      <c r="F1140" s="10"/>
      <c r="G1140" s="20"/>
      <c r="H1140" s="20"/>
      <c r="I1140" s="20"/>
      <c r="J1140" s="20"/>
      <c r="K1140" s="20"/>
      <c r="L1140" s="20"/>
      <c r="M1140" s="20"/>
      <c r="N1140" s="11">
        <f t="shared" si="30"/>
        <v>0</v>
      </c>
      <c r="O1140" s="11">
        <f t="shared" si="31"/>
        <v>0</v>
      </c>
      <c r="P1140" s="48" t="e">
        <f t="shared" si="32"/>
        <v>#DIV/0!</v>
      </c>
      <c r="Q1140" s="13">
        <f t="shared" si="33"/>
        <v>0</v>
      </c>
      <c r="R1140" s="12" t="e">
        <f t="shared" si="34"/>
        <v>#DIV/0!</v>
      </c>
      <c r="S1140" s="13">
        <f t="shared" si="35"/>
        <v>0</v>
      </c>
      <c r="T1140" s="11">
        <f t="shared" si="36"/>
        <v>0</v>
      </c>
      <c r="U1140" s="11">
        <f t="shared" si="37"/>
        <v>0</v>
      </c>
      <c r="V1140" s="14" t="e">
        <f t="shared" si="38"/>
        <v>#DIV/0!</v>
      </c>
      <c r="W1140" s="15" t="e">
        <f t="shared" si="39"/>
        <v>#DIV/0!</v>
      </c>
      <c r="X1140" s="16">
        <f t="shared" si="40"/>
        <v>0</v>
      </c>
      <c r="Y1140" s="16">
        <f t="shared" si="41"/>
        <v>0</v>
      </c>
      <c r="Z1140" s="16" t="str">
        <f t="shared" si="42"/>
        <v/>
      </c>
      <c r="AA1140" s="16">
        <f t="shared" si="43"/>
        <v>0</v>
      </c>
      <c r="AB1140" s="16" t="str">
        <f t="shared" si="44"/>
        <v/>
      </c>
      <c r="AC1140" s="16">
        <f t="shared" si="45"/>
        <v>0</v>
      </c>
      <c r="AD1140" s="50">
        <v>4</v>
      </c>
    </row>
    <row r="1141" spans="1:30">
      <c r="A1141" s="10" t="str">
        <f>IF(AND((AB1141&lt;='Vending Compliance'!$I$4),(X1141&lt;='Vending Compliance'!$D$4)),"Compliant","Non-Compliant")</f>
        <v>Compliant</v>
      </c>
      <c r="B1141" s="18"/>
      <c r="C1141" s="18"/>
      <c r="D1141" s="19"/>
      <c r="E1141" s="20"/>
      <c r="F1141" s="10"/>
      <c r="G1141" s="20"/>
      <c r="H1141" s="20"/>
      <c r="I1141" s="20"/>
      <c r="J1141" s="20"/>
      <c r="K1141" s="20"/>
      <c r="L1141" s="20"/>
      <c r="M1141" s="20"/>
      <c r="N1141" s="11">
        <f t="shared" si="30"/>
        <v>0</v>
      </c>
      <c r="O1141" s="11">
        <f t="shared" si="31"/>
        <v>0</v>
      </c>
      <c r="P1141" s="48" t="e">
        <f t="shared" si="32"/>
        <v>#DIV/0!</v>
      </c>
      <c r="Q1141" s="13">
        <f t="shared" si="33"/>
        <v>0</v>
      </c>
      <c r="R1141" s="12" t="e">
        <f t="shared" si="34"/>
        <v>#DIV/0!</v>
      </c>
      <c r="S1141" s="13">
        <f t="shared" si="35"/>
        <v>0</v>
      </c>
      <c r="T1141" s="11">
        <f t="shared" si="36"/>
        <v>0</v>
      </c>
      <c r="U1141" s="11">
        <f t="shared" si="37"/>
        <v>0</v>
      </c>
      <c r="V1141" s="14" t="e">
        <f t="shared" si="38"/>
        <v>#DIV/0!</v>
      </c>
      <c r="W1141" s="15" t="e">
        <f t="shared" si="39"/>
        <v>#DIV/0!</v>
      </c>
      <c r="X1141" s="16">
        <f t="shared" si="40"/>
        <v>0</v>
      </c>
      <c r="Y1141" s="16">
        <f t="shared" si="41"/>
        <v>0</v>
      </c>
      <c r="Z1141" s="16" t="str">
        <f t="shared" si="42"/>
        <v/>
      </c>
      <c r="AA1141" s="16">
        <f t="shared" si="43"/>
        <v>0</v>
      </c>
      <c r="AB1141" s="16" t="str">
        <f t="shared" si="44"/>
        <v/>
      </c>
      <c r="AC1141" s="16">
        <f t="shared" si="45"/>
        <v>0</v>
      </c>
      <c r="AD1141" s="50">
        <v>4</v>
      </c>
    </row>
    <row r="1142" spans="1:30">
      <c r="A1142" s="10" t="str">
        <f>IF(AND((AB1142&lt;='Vending Compliance'!$I$4),(X1142&lt;='Vending Compliance'!$D$4)),"Compliant","Non-Compliant")</f>
        <v>Compliant</v>
      </c>
      <c r="B1142" s="18"/>
      <c r="C1142" s="18"/>
      <c r="D1142" s="19"/>
      <c r="E1142" s="20"/>
      <c r="F1142" s="10"/>
      <c r="G1142" s="20"/>
      <c r="H1142" s="20"/>
      <c r="I1142" s="20"/>
      <c r="J1142" s="20"/>
      <c r="K1142" s="20"/>
      <c r="L1142" s="20"/>
      <c r="M1142" s="20"/>
      <c r="N1142" s="11">
        <f t="shared" si="30"/>
        <v>0</v>
      </c>
      <c r="O1142" s="11">
        <f t="shared" si="31"/>
        <v>0</v>
      </c>
      <c r="P1142" s="48" t="e">
        <f t="shared" si="32"/>
        <v>#DIV/0!</v>
      </c>
      <c r="Q1142" s="13">
        <f t="shared" si="33"/>
        <v>0</v>
      </c>
      <c r="R1142" s="12" t="e">
        <f t="shared" si="34"/>
        <v>#DIV/0!</v>
      </c>
      <c r="S1142" s="13">
        <f t="shared" si="35"/>
        <v>0</v>
      </c>
      <c r="T1142" s="11">
        <f t="shared" si="36"/>
        <v>0</v>
      </c>
      <c r="U1142" s="11">
        <f t="shared" si="37"/>
        <v>0</v>
      </c>
      <c r="V1142" s="14" t="e">
        <f t="shared" si="38"/>
        <v>#DIV/0!</v>
      </c>
      <c r="W1142" s="15" t="e">
        <f t="shared" si="39"/>
        <v>#DIV/0!</v>
      </c>
      <c r="X1142" s="16">
        <f t="shared" si="40"/>
        <v>0</v>
      </c>
      <c r="Y1142" s="16">
        <f t="shared" si="41"/>
        <v>0</v>
      </c>
      <c r="Z1142" s="16" t="str">
        <f t="shared" si="42"/>
        <v/>
      </c>
      <c r="AA1142" s="16">
        <f t="shared" si="43"/>
        <v>0</v>
      </c>
      <c r="AB1142" s="16" t="str">
        <f t="shared" si="44"/>
        <v/>
      </c>
      <c r="AC1142" s="16">
        <f t="shared" si="45"/>
        <v>0</v>
      </c>
      <c r="AD1142" s="50">
        <v>4</v>
      </c>
    </row>
    <row r="1143" spans="1:30">
      <c r="A1143" s="10" t="str">
        <f>IF(AND((AB1143&lt;='Vending Compliance'!$I$4),(X1143&lt;='Vending Compliance'!$D$4)),"Compliant","Non-Compliant")</f>
        <v>Compliant</v>
      </c>
      <c r="B1143" s="18"/>
      <c r="C1143" s="18"/>
      <c r="D1143" s="19"/>
      <c r="E1143" s="20"/>
      <c r="F1143" s="10"/>
      <c r="G1143" s="20"/>
      <c r="H1143" s="20"/>
      <c r="I1143" s="20"/>
      <c r="J1143" s="20"/>
      <c r="K1143" s="20"/>
      <c r="L1143" s="20"/>
      <c r="M1143" s="20"/>
      <c r="N1143" s="11">
        <f t="shared" si="30"/>
        <v>0</v>
      </c>
      <c r="O1143" s="11">
        <f t="shared" si="31"/>
        <v>0</v>
      </c>
      <c r="P1143" s="48" t="e">
        <f t="shared" si="32"/>
        <v>#DIV/0!</v>
      </c>
      <c r="Q1143" s="13">
        <f t="shared" si="33"/>
        <v>0</v>
      </c>
      <c r="R1143" s="12" t="e">
        <f t="shared" si="34"/>
        <v>#DIV/0!</v>
      </c>
      <c r="S1143" s="13">
        <f t="shared" si="35"/>
        <v>0</v>
      </c>
      <c r="T1143" s="11">
        <f t="shared" si="36"/>
        <v>0</v>
      </c>
      <c r="U1143" s="11">
        <f t="shared" si="37"/>
        <v>0</v>
      </c>
      <c r="V1143" s="14" t="e">
        <f t="shared" si="38"/>
        <v>#DIV/0!</v>
      </c>
      <c r="W1143" s="15" t="e">
        <f t="shared" si="39"/>
        <v>#DIV/0!</v>
      </c>
      <c r="X1143" s="16">
        <f t="shared" si="40"/>
        <v>0</v>
      </c>
      <c r="Y1143" s="16">
        <f t="shared" si="41"/>
        <v>0</v>
      </c>
      <c r="Z1143" s="16" t="str">
        <f t="shared" si="42"/>
        <v/>
      </c>
      <c r="AA1143" s="16">
        <f t="shared" si="43"/>
        <v>0</v>
      </c>
      <c r="AB1143" s="16" t="str">
        <f t="shared" si="44"/>
        <v/>
      </c>
      <c r="AC1143" s="16">
        <f t="shared" si="45"/>
        <v>0</v>
      </c>
      <c r="AD1143" s="50">
        <v>4</v>
      </c>
    </row>
    <row r="1144" spans="1:30">
      <c r="A1144" s="10" t="str">
        <f>IF(AND((AB1144&lt;='Vending Compliance'!$I$4),(X1144&lt;='Vending Compliance'!$D$4)),"Compliant","Non-Compliant")</f>
        <v>Compliant</v>
      </c>
      <c r="B1144" s="18"/>
      <c r="C1144" s="18"/>
      <c r="D1144" s="19"/>
      <c r="E1144" s="20"/>
      <c r="F1144" s="10"/>
      <c r="G1144" s="20"/>
      <c r="H1144" s="20"/>
      <c r="I1144" s="20"/>
      <c r="J1144" s="20"/>
      <c r="K1144" s="20"/>
      <c r="L1144" s="20"/>
      <c r="M1144" s="20"/>
      <c r="N1144" s="11">
        <f t="shared" si="30"/>
        <v>0</v>
      </c>
      <c r="O1144" s="11">
        <f t="shared" si="31"/>
        <v>0</v>
      </c>
      <c r="P1144" s="48" t="e">
        <f t="shared" si="32"/>
        <v>#DIV/0!</v>
      </c>
      <c r="Q1144" s="13">
        <f t="shared" si="33"/>
        <v>0</v>
      </c>
      <c r="R1144" s="12" t="e">
        <f t="shared" si="34"/>
        <v>#DIV/0!</v>
      </c>
      <c r="S1144" s="13">
        <f t="shared" si="35"/>
        <v>0</v>
      </c>
      <c r="T1144" s="11">
        <f t="shared" si="36"/>
        <v>0</v>
      </c>
      <c r="U1144" s="11">
        <f t="shared" si="37"/>
        <v>0</v>
      </c>
      <c r="V1144" s="14" t="e">
        <f t="shared" si="38"/>
        <v>#DIV/0!</v>
      </c>
      <c r="W1144" s="15" t="e">
        <f t="shared" si="39"/>
        <v>#DIV/0!</v>
      </c>
      <c r="X1144" s="16">
        <f t="shared" si="40"/>
        <v>0</v>
      </c>
      <c r="Y1144" s="16">
        <f t="shared" si="41"/>
        <v>0</v>
      </c>
      <c r="Z1144" s="16" t="str">
        <f t="shared" si="42"/>
        <v/>
      </c>
      <c r="AA1144" s="16">
        <f t="shared" si="43"/>
        <v>0</v>
      </c>
      <c r="AB1144" s="16" t="str">
        <f t="shared" si="44"/>
        <v/>
      </c>
      <c r="AC1144" s="16">
        <f t="shared" si="45"/>
        <v>0</v>
      </c>
      <c r="AD1144" s="50">
        <v>4</v>
      </c>
    </row>
    <row r="1145" spans="1:30">
      <c r="A1145" s="10" t="str">
        <f>IF(AND((AB1145&lt;='Vending Compliance'!$I$4),(X1145&lt;='Vending Compliance'!$D$4)),"Compliant","Non-Compliant")</f>
        <v>Compliant</v>
      </c>
      <c r="B1145" s="18"/>
      <c r="C1145" s="18"/>
      <c r="D1145" s="19"/>
      <c r="E1145" s="20"/>
      <c r="F1145" s="10"/>
      <c r="G1145" s="20"/>
      <c r="H1145" s="20"/>
      <c r="I1145" s="20"/>
      <c r="J1145" s="20"/>
      <c r="K1145" s="20"/>
      <c r="L1145" s="20"/>
      <c r="M1145" s="20"/>
      <c r="N1145" s="11">
        <f t="shared" si="30"/>
        <v>0</v>
      </c>
      <c r="O1145" s="11">
        <f t="shared" si="31"/>
        <v>0</v>
      </c>
      <c r="P1145" s="48" t="e">
        <f t="shared" si="32"/>
        <v>#DIV/0!</v>
      </c>
      <c r="Q1145" s="13">
        <f t="shared" si="33"/>
        <v>0</v>
      </c>
      <c r="R1145" s="12" t="e">
        <f t="shared" si="34"/>
        <v>#DIV/0!</v>
      </c>
      <c r="S1145" s="13">
        <f t="shared" si="35"/>
        <v>0</v>
      </c>
      <c r="T1145" s="11">
        <f t="shared" si="36"/>
        <v>0</v>
      </c>
      <c r="U1145" s="11">
        <f t="shared" si="37"/>
        <v>0</v>
      </c>
      <c r="V1145" s="14" t="e">
        <f t="shared" si="38"/>
        <v>#DIV/0!</v>
      </c>
      <c r="W1145" s="15" t="e">
        <f t="shared" si="39"/>
        <v>#DIV/0!</v>
      </c>
      <c r="X1145" s="16">
        <f t="shared" si="40"/>
        <v>0</v>
      </c>
      <c r="Y1145" s="16">
        <f t="shared" si="41"/>
        <v>0</v>
      </c>
      <c r="Z1145" s="16" t="str">
        <f t="shared" si="42"/>
        <v/>
      </c>
      <c r="AA1145" s="16">
        <f t="shared" si="43"/>
        <v>0</v>
      </c>
      <c r="AB1145" s="16" t="str">
        <f t="shared" si="44"/>
        <v/>
      </c>
      <c r="AC1145" s="16">
        <f t="shared" si="45"/>
        <v>0</v>
      </c>
      <c r="AD1145" s="50">
        <v>4</v>
      </c>
    </row>
    <row r="1146" spans="1:30">
      <c r="A1146" s="10" t="str">
        <f>IF(AND((AB1146&lt;='Vending Compliance'!$I$4),(X1146&lt;='Vending Compliance'!$D$4)),"Compliant","Non-Compliant")</f>
        <v>Compliant</v>
      </c>
      <c r="B1146" s="18"/>
      <c r="C1146" s="18"/>
      <c r="D1146" s="19"/>
      <c r="E1146" s="20"/>
      <c r="F1146" s="10"/>
      <c r="G1146" s="20"/>
      <c r="H1146" s="20"/>
      <c r="I1146" s="20"/>
      <c r="J1146" s="20"/>
      <c r="K1146" s="20"/>
      <c r="L1146" s="20"/>
      <c r="M1146" s="20"/>
      <c r="N1146" s="11">
        <f t="shared" si="30"/>
        <v>0</v>
      </c>
      <c r="O1146" s="11">
        <f t="shared" si="31"/>
        <v>0</v>
      </c>
      <c r="P1146" s="48" t="e">
        <f t="shared" si="32"/>
        <v>#DIV/0!</v>
      </c>
      <c r="Q1146" s="13">
        <f t="shared" si="33"/>
        <v>0</v>
      </c>
      <c r="R1146" s="12" t="e">
        <f t="shared" si="34"/>
        <v>#DIV/0!</v>
      </c>
      <c r="S1146" s="13">
        <f t="shared" si="35"/>
        <v>0</v>
      </c>
      <c r="T1146" s="11">
        <f t="shared" si="36"/>
        <v>0</v>
      </c>
      <c r="U1146" s="11">
        <f t="shared" si="37"/>
        <v>0</v>
      </c>
      <c r="V1146" s="14" t="e">
        <f t="shared" si="38"/>
        <v>#DIV/0!</v>
      </c>
      <c r="W1146" s="15" t="e">
        <f t="shared" si="39"/>
        <v>#DIV/0!</v>
      </c>
      <c r="X1146" s="16">
        <f t="shared" si="40"/>
        <v>0</v>
      </c>
      <c r="Y1146" s="16">
        <f t="shared" si="41"/>
        <v>0</v>
      </c>
      <c r="Z1146" s="16" t="str">
        <f t="shared" si="42"/>
        <v/>
      </c>
      <c r="AA1146" s="16">
        <f t="shared" si="43"/>
        <v>0</v>
      </c>
      <c r="AB1146" s="16" t="str">
        <f t="shared" si="44"/>
        <v/>
      </c>
      <c r="AC1146" s="16">
        <f t="shared" si="45"/>
        <v>0</v>
      </c>
      <c r="AD1146" s="50">
        <v>4</v>
      </c>
    </row>
    <row r="1147" spans="1:30">
      <c r="A1147" s="10" t="str">
        <f>IF(AND((AB1147&lt;='Vending Compliance'!$I$4),(X1147&lt;='Vending Compliance'!$D$4)),"Compliant","Non-Compliant")</f>
        <v>Compliant</v>
      </c>
      <c r="B1147" s="18"/>
      <c r="C1147" s="18"/>
      <c r="D1147" s="19"/>
      <c r="E1147" s="20"/>
      <c r="F1147" s="10"/>
      <c r="G1147" s="20"/>
      <c r="H1147" s="20"/>
      <c r="I1147" s="20"/>
      <c r="J1147" s="20"/>
      <c r="K1147" s="20"/>
      <c r="L1147" s="20"/>
      <c r="M1147" s="20"/>
      <c r="N1147" s="11">
        <f t="shared" si="30"/>
        <v>0</v>
      </c>
      <c r="O1147" s="11">
        <f t="shared" si="31"/>
        <v>0</v>
      </c>
      <c r="P1147" s="48" t="e">
        <f t="shared" si="32"/>
        <v>#DIV/0!</v>
      </c>
      <c r="Q1147" s="13">
        <f t="shared" si="33"/>
        <v>0</v>
      </c>
      <c r="R1147" s="12" t="e">
        <f t="shared" si="34"/>
        <v>#DIV/0!</v>
      </c>
      <c r="S1147" s="13">
        <f t="shared" si="35"/>
        <v>0</v>
      </c>
      <c r="T1147" s="11">
        <f t="shared" si="36"/>
        <v>0</v>
      </c>
      <c r="U1147" s="11">
        <f t="shared" si="37"/>
        <v>0</v>
      </c>
      <c r="V1147" s="14" t="e">
        <f t="shared" si="38"/>
        <v>#DIV/0!</v>
      </c>
      <c r="W1147" s="15" t="e">
        <f t="shared" si="39"/>
        <v>#DIV/0!</v>
      </c>
      <c r="X1147" s="16">
        <f t="shared" si="40"/>
        <v>0</v>
      </c>
      <c r="Y1147" s="16">
        <f t="shared" si="41"/>
        <v>0</v>
      </c>
      <c r="Z1147" s="16" t="str">
        <f t="shared" si="42"/>
        <v/>
      </c>
      <c r="AA1147" s="16">
        <f t="shared" si="43"/>
        <v>0</v>
      </c>
      <c r="AB1147" s="16" t="str">
        <f t="shared" si="44"/>
        <v/>
      </c>
      <c r="AC1147" s="16">
        <f t="shared" si="45"/>
        <v>0</v>
      </c>
      <c r="AD1147" s="50">
        <v>4</v>
      </c>
    </row>
    <row r="1148" spans="1:30">
      <c r="A1148" s="10" t="str">
        <f>IF(AND((AB1148&lt;='Vending Compliance'!$I$4),(X1148&lt;='Vending Compliance'!$D$4)),"Compliant","Non-Compliant")</f>
        <v>Compliant</v>
      </c>
      <c r="B1148" s="18"/>
      <c r="C1148" s="18"/>
      <c r="D1148" s="19"/>
      <c r="E1148" s="20"/>
      <c r="F1148" s="10"/>
      <c r="G1148" s="20"/>
      <c r="H1148" s="20"/>
      <c r="I1148" s="20"/>
      <c r="J1148" s="20"/>
      <c r="K1148" s="20"/>
      <c r="L1148" s="20"/>
      <c r="M1148" s="20"/>
      <c r="N1148" s="11">
        <f t="shared" si="30"/>
        <v>0</v>
      </c>
      <c r="O1148" s="11">
        <f t="shared" si="31"/>
        <v>0</v>
      </c>
      <c r="P1148" s="48" t="e">
        <f t="shared" si="32"/>
        <v>#DIV/0!</v>
      </c>
      <c r="Q1148" s="13">
        <f t="shared" si="33"/>
        <v>0</v>
      </c>
      <c r="R1148" s="12" t="e">
        <f t="shared" si="34"/>
        <v>#DIV/0!</v>
      </c>
      <c r="S1148" s="13">
        <f t="shared" si="35"/>
        <v>0</v>
      </c>
      <c r="T1148" s="11">
        <f t="shared" si="36"/>
        <v>0</v>
      </c>
      <c r="U1148" s="11">
        <f t="shared" si="37"/>
        <v>0</v>
      </c>
      <c r="V1148" s="14" t="e">
        <f t="shared" si="38"/>
        <v>#DIV/0!</v>
      </c>
      <c r="W1148" s="15" t="e">
        <f t="shared" si="39"/>
        <v>#DIV/0!</v>
      </c>
      <c r="X1148" s="16">
        <f t="shared" si="40"/>
        <v>0</v>
      </c>
      <c r="Y1148" s="16">
        <f t="shared" si="41"/>
        <v>0</v>
      </c>
      <c r="Z1148" s="16" t="str">
        <f t="shared" si="42"/>
        <v/>
      </c>
      <c r="AA1148" s="16">
        <f t="shared" si="43"/>
        <v>0</v>
      </c>
      <c r="AB1148" s="16" t="str">
        <f t="shared" si="44"/>
        <v/>
      </c>
      <c r="AC1148" s="16">
        <f t="shared" si="45"/>
        <v>0</v>
      </c>
      <c r="AD1148" s="50">
        <v>4</v>
      </c>
    </row>
    <row r="1149" spans="1:30">
      <c r="A1149" s="10" t="str">
        <f>IF(AND((AB1149&lt;='Vending Compliance'!$I$4),(X1149&lt;='Vending Compliance'!$D$4)),"Compliant","Non-Compliant")</f>
        <v>Compliant</v>
      </c>
      <c r="B1149" s="18"/>
      <c r="C1149" s="18"/>
      <c r="D1149" s="19"/>
      <c r="E1149" s="20"/>
      <c r="F1149" s="10"/>
      <c r="G1149" s="20"/>
      <c r="H1149" s="20"/>
      <c r="I1149" s="20"/>
      <c r="J1149" s="20"/>
      <c r="K1149" s="20"/>
      <c r="L1149" s="20"/>
      <c r="M1149" s="20"/>
      <c r="N1149" s="11">
        <f t="shared" si="30"/>
        <v>0</v>
      </c>
      <c r="O1149" s="11">
        <f t="shared" si="31"/>
        <v>0</v>
      </c>
      <c r="P1149" s="48" t="e">
        <f t="shared" si="32"/>
        <v>#DIV/0!</v>
      </c>
      <c r="Q1149" s="13">
        <f t="shared" si="33"/>
        <v>0</v>
      </c>
      <c r="R1149" s="12" t="e">
        <f t="shared" si="34"/>
        <v>#DIV/0!</v>
      </c>
      <c r="S1149" s="13">
        <f t="shared" si="35"/>
        <v>0</v>
      </c>
      <c r="T1149" s="11">
        <f t="shared" si="36"/>
        <v>0</v>
      </c>
      <c r="U1149" s="11">
        <f t="shared" si="37"/>
        <v>0</v>
      </c>
      <c r="V1149" s="14" t="e">
        <f t="shared" si="38"/>
        <v>#DIV/0!</v>
      </c>
      <c r="W1149" s="15" t="e">
        <f t="shared" si="39"/>
        <v>#DIV/0!</v>
      </c>
      <c r="X1149" s="16">
        <f t="shared" si="40"/>
        <v>0</v>
      </c>
      <c r="Y1149" s="16">
        <f t="shared" si="41"/>
        <v>0</v>
      </c>
      <c r="Z1149" s="16" t="str">
        <f t="shared" si="42"/>
        <v/>
      </c>
      <c r="AA1149" s="16">
        <f t="shared" si="43"/>
        <v>0</v>
      </c>
      <c r="AB1149" s="16" t="str">
        <f t="shared" si="44"/>
        <v/>
      </c>
      <c r="AC1149" s="16">
        <f t="shared" si="45"/>
        <v>0</v>
      </c>
      <c r="AD1149" s="50">
        <v>4</v>
      </c>
    </row>
    <row r="1150" spans="1:30">
      <c r="A1150" s="10" t="str">
        <f>IF(AND((AB1150&lt;='Vending Compliance'!$I$4),(X1150&lt;='Vending Compliance'!$D$4)),"Compliant","Non-Compliant")</f>
        <v>Compliant</v>
      </c>
      <c r="B1150" s="18"/>
      <c r="C1150" s="18"/>
      <c r="D1150" s="19"/>
      <c r="E1150" s="20"/>
      <c r="F1150" s="10"/>
      <c r="G1150" s="20"/>
      <c r="H1150" s="20"/>
      <c r="I1150" s="20"/>
      <c r="J1150" s="20"/>
      <c r="K1150" s="20"/>
      <c r="L1150" s="20"/>
      <c r="M1150" s="20"/>
      <c r="N1150" s="11">
        <f t="shared" si="30"/>
        <v>0</v>
      </c>
      <c r="O1150" s="11">
        <f t="shared" si="31"/>
        <v>0</v>
      </c>
      <c r="P1150" s="48" t="e">
        <f t="shared" si="32"/>
        <v>#DIV/0!</v>
      </c>
      <c r="Q1150" s="13">
        <f t="shared" si="33"/>
        <v>0</v>
      </c>
      <c r="R1150" s="12" t="e">
        <f t="shared" si="34"/>
        <v>#DIV/0!</v>
      </c>
      <c r="S1150" s="13">
        <f t="shared" si="35"/>
        <v>0</v>
      </c>
      <c r="T1150" s="11">
        <f t="shared" si="36"/>
        <v>0</v>
      </c>
      <c r="U1150" s="11">
        <f t="shared" si="37"/>
        <v>0</v>
      </c>
      <c r="V1150" s="14" t="e">
        <f t="shared" si="38"/>
        <v>#DIV/0!</v>
      </c>
      <c r="W1150" s="15" t="e">
        <f t="shared" si="39"/>
        <v>#DIV/0!</v>
      </c>
      <c r="X1150" s="16">
        <f t="shared" si="40"/>
        <v>0</v>
      </c>
      <c r="Y1150" s="16">
        <f t="shared" si="41"/>
        <v>0</v>
      </c>
      <c r="Z1150" s="16" t="str">
        <f t="shared" si="42"/>
        <v/>
      </c>
      <c r="AA1150" s="16">
        <f t="shared" si="43"/>
        <v>0</v>
      </c>
      <c r="AB1150" s="16" t="str">
        <f t="shared" si="44"/>
        <v/>
      </c>
      <c r="AC1150" s="16">
        <f t="shared" si="45"/>
        <v>0</v>
      </c>
      <c r="AD1150" s="50">
        <v>4</v>
      </c>
    </row>
    <row r="1151" spans="1:30">
      <c r="A1151" s="10" t="str">
        <f>IF(AND((AB1151&lt;='Vending Compliance'!$I$4),(X1151&lt;='Vending Compliance'!$D$4)),"Compliant","Non-Compliant")</f>
        <v>Compliant</v>
      </c>
      <c r="B1151" s="18"/>
      <c r="C1151" s="18"/>
      <c r="D1151" s="19"/>
      <c r="E1151" s="20"/>
      <c r="F1151" s="10"/>
      <c r="G1151" s="20"/>
      <c r="H1151" s="20"/>
      <c r="I1151" s="20"/>
      <c r="J1151" s="20"/>
      <c r="K1151" s="20"/>
      <c r="L1151" s="20"/>
      <c r="M1151" s="20"/>
      <c r="N1151" s="11">
        <f t="shared" si="30"/>
        <v>0</v>
      </c>
      <c r="O1151" s="11">
        <f t="shared" si="31"/>
        <v>0</v>
      </c>
      <c r="P1151" s="48" t="e">
        <f t="shared" si="32"/>
        <v>#DIV/0!</v>
      </c>
      <c r="Q1151" s="13">
        <f t="shared" si="33"/>
        <v>0</v>
      </c>
      <c r="R1151" s="12" t="e">
        <f t="shared" si="34"/>
        <v>#DIV/0!</v>
      </c>
      <c r="S1151" s="13">
        <f t="shared" si="35"/>
        <v>0</v>
      </c>
      <c r="T1151" s="11">
        <f t="shared" si="36"/>
        <v>0</v>
      </c>
      <c r="U1151" s="11">
        <f t="shared" si="37"/>
        <v>0</v>
      </c>
      <c r="V1151" s="14" t="e">
        <f t="shared" si="38"/>
        <v>#DIV/0!</v>
      </c>
      <c r="W1151" s="15" t="e">
        <f t="shared" si="39"/>
        <v>#DIV/0!</v>
      </c>
      <c r="X1151" s="16">
        <f t="shared" si="40"/>
        <v>0</v>
      </c>
      <c r="Y1151" s="16">
        <f t="shared" si="41"/>
        <v>0</v>
      </c>
      <c r="Z1151" s="16" t="str">
        <f t="shared" si="42"/>
        <v/>
      </c>
      <c r="AA1151" s="16">
        <f t="shared" si="43"/>
        <v>0</v>
      </c>
      <c r="AB1151" s="16" t="str">
        <f t="shared" si="44"/>
        <v/>
      </c>
      <c r="AC1151" s="16">
        <f t="shared" si="45"/>
        <v>0</v>
      </c>
      <c r="AD1151" s="50">
        <v>4</v>
      </c>
    </row>
    <row r="1152" spans="1:30">
      <c r="A1152" s="10" t="str">
        <f>IF(AND((AB1152&lt;='Vending Compliance'!$I$4),(X1152&lt;='Vending Compliance'!$D$4)),"Compliant","Non-Compliant")</f>
        <v>Compliant</v>
      </c>
      <c r="B1152" s="18"/>
      <c r="C1152" s="18"/>
      <c r="D1152" s="19"/>
      <c r="E1152" s="20"/>
      <c r="F1152" s="10"/>
      <c r="G1152" s="20"/>
      <c r="H1152" s="20"/>
      <c r="I1152" s="20"/>
      <c r="J1152" s="20"/>
      <c r="K1152" s="20"/>
      <c r="L1152" s="20"/>
      <c r="M1152" s="20"/>
      <c r="N1152" s="11">
        <f t="shared" si="30"/>
        <v>0</v>
      </c>
      <c r="O1152" s="11">
        <f t="shared" si="31"/>
        <v>0</v>
      </c>
      <c r="P1152" s="48" t="e">
        <f t="shared" si="32"/>
        <v>#DIV/0!</v>
      </c>
      <c r="Q1152" s="13">
        <f t="shared" si="33"/>
        <v>0</v>
      </c>
      <c r="R1152" s="12" t="e">
        <f t="shared" si="34"/>
        <v>#DIV/0!</v>
      </c>
      <c r="S1152" s="13">
        <f t="shared" si="35"/>
        <v>0</v>
      </c>
      <c r="T1152" s="11">
        <f t="shared" si="36"/>
        <v>0</v>
      </c>
      <c r="U1152" s="11">
        <f t="shared" si="37"/>
        <v>0</v>
      </c>
      <c r="V1152" s="14" t="e">
        <f t="shared" si="38"/>
        <v>#DIV/0!</v>
      </c>
      <c r="W1152" s="15" t="e">
        <f t="shared" si="39"/>
        <v>#DIV/0!</v>
      </c>
      <c r="X1152" s="16">
        <f t="shared" si="40"/>
        <v>0</v>
      </c>
      <c r="Y1152" s="16">
        <f t="shared" si="41"/>
        <v>0</v>
      </c>
      <c r="Z1152" s="16" t="str">
        <f t="shared" si="42"/>
        <v/>
      </c>
      <c r="AA1152" s="16">
        <f t="shared" si="43"/>
        <v>0</v>
      </c>
      <c r="AB1152" s="16" t="str">
        <f t="shared" si="44"/>
        <v/>
      </c>
      <c r="AC1152" s="16">
        <f t="shared" si="45"/>
        <v>0</v>
      </c>
      <c r="AD1152" s="50">
        <v>4</v>
      </c>
    </row>
    <row r="1153" spans="1:30">
      <c r="A1153" s="17" t="str">
        <f>IF(AND((AB1153&lt;='Vending Compliance'!$I$4),(X1153&lt;='Vending Compliance'!$D$4)),"Compliant","Non-Compliant")</f>
        <v>Compliant</v>
      </c>
      <c r="B1153" s="17"/>
      <c r="C1153" s="17"/>
      <c r="D1153" s="17"/>
      <c r="E1153" s="17"/>
      <c r="F1153" s="17"/>
      <c r="G1153" s="17"/>
      <c r="H1153" s="17"/>
      <c r="I1153" s="17"/>
      <c r="J1153" s="17"/>
      <c r="K1153" s="17"/>
      <c r="L1153" s="17"/>
      <c r="M1153" s="17"/>
      <c r="N1153" s="51">
        <f t="shared" si="30"/>
        <v>0</v>
      </c>
      <c r="O1153" s="51">
        <f t="shared" si="31"/>
        <v>0</v>
      </c>
      <c r="P1153" s="52" t="e">
        <f t="shared" si="32"/>
        <v>#DIV/0!</v>
      </c>
      <c r="Q1153" s="53">
        <f t="shared" si="33"/>
        <v>0</v>
      </c>
      <c r="R1153" s="54" t="e">
        <f t="shared" si="34"/>
        <v>#DIV/0!</v>
      </c>
      <c r="S1153" s="53">
        <f t="shared" si="35"/>
        <v>0</v>
      </c>
      <c r="T1153" s="51">
        <f t="shared" si="36"/>
        <v>0</v>
      </c>
      <c r="U1153" s="51">
        <f t="shared" si="37"/>
        <v>0</v>
      </c>
      <c r="V1153" s="55" t="e">
        <f t="shared" si="38"/>
        <v>#DIV/0!</v>
      </c>
      <c r="W1153" s="56" t="e">
        <f t="shared" si="39"/>
        <v>#DIV/0!</v>
      </c>
      <c r="X1153" s="16">
        <f t="shared" si="40"/>
        <v>0</v>
      </c>
      <c r="Y1153" s="16">
        <f t="shared" si="41"/>
        <v>0</v>
      </c>
      <c r="Z1153" s="16" t="str">
        <f t="shared" si="42"/>
        <v/>
      </c>
      <c r="AA1153" s="16">
        <f t="shared" si="43"/>
        <v>0</v>
      </c>
      <c r="AB1153" s="16" t="str">
        <f t="shared" si="44"/>
        <v/>
      </c>
      <c r="AC1153" s="16">
        <f t="shared" si="45"/>
        <v>0</v>
      </c>
      <c r="AD1153" s="50">
        <v>4</v>
      </c>
    </row>
    <row r="1154" spans="1:30">
      <c r="A1154" s="47"/>
      <c r="B1154" s="47"/>
      <c r="C1154" s="47"/>
      <c r="D1154" s="47"/>
      <c r="E1154" s="30"/>
      <c r="F1154" s="47"/>
      <c r="G1154" s="47"/>
      <c r="H1154" s="30"/>
      <c r="I1154" s="30"/>
      <c r="J1154" s="30"/>
      <c r="K1154" s="30"/>
      <c r="L1154" s="30"/>
      <c r="M1154" s="30"/>
      <c r="N1154" s="30"/>
      <c r="O1154" s="30"/>
      <c r="P1154" s="57"/>
      <c r="Q1154" s="57"/>
      <c r="R1154" s="58"/>
      <c r="S1154" s="59"/>
      <c r="T1154" s="60"/>
      <c r="U1154" s="59"/>
      <c r="V1154" s="57"/>
      <c r="W1154" s="57"/>
      <c r="X1154" s="61"/>
      <c r="Y1154" s="62"/>
      <c r="Z1154" s="16" t="str">
        <f t="shared" ref="Z1154:Z1185" si="46">IF($D$2="Calories",P1154,"")</f>
        <v/>
      </c>
      <c r="AA1154" s="16" t="str">
        <f t="shared" ref="AA1154:AA1185" si="47">IF($F$2="Grams",Q1154,IF($F$2="% Calories",R1154,""))</f>
        <v/>
      </c>
      <c r="AB1154" s="16" t="str">
        <f t="shared" ref="AB1154:AB1185" si="48">IF($G$2="Grams",M1154,"")</f>
        <v/>
      </c>
      <c r="AC1154" s="16" t="str">
        <f t="shared" ref="AC1154:AC1189" si="49">IF($H$2="Grams",S1154,IF($H$2="% Calories",T1154,""))</f>
        <v/>
      </c>
      <c r="AD1154" s="16" t="str">
        <f t="shared" ref="AD1154:AD1189" si="50">IF($I$2="Milligrams",V1154,"")</f>
        <v/>
      </c>
    </row>
    <row r="1155" spans="1:30">
      <c r="E1155" s="3"/>
      <c r="H1155" s="3"/>
      <c r="P1155" s="63"/>
      <c r="Q1155" s="63"/>
      <c r="R1155" s="62"/>
      <c r="S1155" s="64"/>
      <c r="T1155" s="65"/>
      <c r="U1155" s="64"/>
      <c r="V1155" s="63"/>
      <c r="W1155" s="63"/>
      <c r="X1155" s="61"/>
      <c r="Y1155" s="62"/>
      <c r="Z1155" s="16" t="str">
        <f t="shared" si="46"/>
        <v/>
      </c>
      <c r="AA1155" s="16" t="str">
        <f t="shared" si="47"/>
        <v/>
      </c>
      <c r="AB1155" s="16" t="str">
        <f t="shared" si="48"/>
        <v/>
      </c>
      <c r="AC1155" s="16" t="str">
        <f t="shared" si="49"/>
        <v/>
      </c>
      <c r="AD1155" s="16" t="str">
        <f t="shared" si="50"/>
        <v/>
      </c>
    </row>
    <row r="1156" spans="1:30">
      <c r="E1156" s="3"/>
      <c r="H1156" s="3"/>
      <c r="P1156" s="63"/>
      <c r="Q1156" s="63"/>
      <c r="R1156" s="62"/>
      <c r="S1156" s="64"/>
      <c r="T1156" s="65"/>
      <c r="U1156" s="64"/>
      <c r="V1156" s="63"/>
      <c r="W1156" s="63"/>
      <c r="X1156" s="61"/>
      <c r="Y1156" s="62"/>
      <c r="Z1156" s="16" t="str">
        <f t="shared" si="46"/>
        <v/>
      </c>
      <c r="AA1156" s="16" t="str">
        <f t="shared" si="47"/>
        <v/>
      </c>
      <c r="AB1156" s="16" t="str">
        <f t="shared" si="48"/>
        <v/>
      </c>
      <c r="AC1156" s="16" t="str">
        <f t="shared" si="49"/>
        <v/>
      </c>
      <c r="AD1156" s="16" t="str">
        <f t="shared" si="50"/>
        <v/>
      </c>
    </row>
    <row r="1157" spans="1:30">
      <c r="E1157" s="3"/>
      <c r="H1157" s="3"/>
      <c r="P1157" s="63"/>
      <c r="Q1157" s="63"/>
      <c r="R1157" s="62"/>
      <c r="S1157" s="64"/>
      <c r="T1157" s="65"/>
      <c r="U1157" s="64"/>
      <c r="V1157" s="63"/>
      <c r="W1157" s="63"/>
      <c r="X1157" s="61"/>
      <c r="Y1157" s="62"/>
      <c r="Z1157" s="16" t="str">
        <f t="shared" si="46"/>
        <v/>
      </c>
      <c r="AA1157" s="16" t="str">
        <f t="shared" si="47"/>
        <v/>
      </c>
      <c r="AB1157" s="16" t="str">
        <f t="shared" si="48"/>
        <v/>
      </c>
      <c r="AC1157" s="16" t="str">
        <f t="shared" si="49"/>
        <v/>
      </c>
      <c r="AD1157" s="16" t="str">
        <f t="shared" si="50"/>
        <v/>
      </c>
    </row>
    <row r="1158" spans="1:30">
      <c r="E1158" s="3"/>
      <c r="H1158" s="3"/>
      <c r="P1158" s="63"/>
      <c r="Q1158" s="63"/>
      <c r="R1158" s="62"/>
      <c r="S1158" s="64"/>
      <c r="T1158" s="65"/>
      <c r="U1158" s="64"/>
      <c r="V1158" s="63"/>
      <c r="W1158" s="63"/>
      <c r="X1158" s="61"/>
      <c r="Y1158" s="62"/>
      <c r="Z1158" s="16" t="str">
        <f t="shared" si="46"/>
        <v/>
      </c>
      <c r="AA1158" s="16" t="str">
        <f t="shared" si="47"/>
        <v/>
      </c>
      <c r="AB1158" s="16" t="str">
        <f t="shared" si="48"/>
        <v/>
      </c>
      <c r="AC1158" s="16" t="str">
        <f t="shared" si="49"/>
        <v/>
      </c>
      <c r="AD1158" s="16" t="str">
        <f t="shared" si="50"/>
        <v/>
      </c>
    </row>
    <row r="1159" spans="1:30">
      <c r="E1159" s="3"/>
      <c r="H1159" s="3"/>
      <c r="P1159" s="63"/>
      <c r="Q1159" s="63"/>
      <c r="R1159" s="62"/>
      <c r="S1159" s="64"/>
      <c r="T1159" s="65"/>
      <c r="U1159" s="64"/>
      <c r="V1159" s="63"/>
      <c r="W1159" s="63"/>
      <c r="X1159" s="61"/>
      <c r="Y1159" s="62"/>
      <c r="Z1159" s="16" t="str">
        <f t="shared" si="46"/>
        <v/>
      </c>
      <c r="AA1159" s="16" t="str">
        <f t="shared" si="47"/>
        <v/>
      </c>
      <c r="AB1159" s="16" t="str">
        <f t="shared" si="48"/>
        <v/>
      </c>
      <c r="AC1159" s="16" t="str">
        <f t="shared" si="49"/>
        <v/>
      </c>
      <c r="AD1159" s="16" t="str">
        <f t="shared" si="50"/>
        <v/>
      </c>
    </row>
    <row r="1160" spans="1:30">
      <c r="E1160" s="3"/>
      <c r="H1160" s="3"/>
      <c r="P1160" s="63"/>
      <c r="Q1160" s="63"/>
      <c r="R1160" s="62"/>
      <c r="S1160" s="64"/>
      <c r="T1160" s="65"/>
      <c r="U1160" s="64"/>
      <c r="V1160" s="63"/>
      <c r="W1160" s="63"/>
      <c r="X1160" s="61"/>
      <c r="Y1160" s="62"/>
      <c r="Z1160" s="16" t="str">
        <f t="shared" si="46"/>
        <v/>
      </c>
      <c r="AA1160" s="16" t="str">
        <f t="shared" si="47"/>
        <v/>
      </c>
      <c r="AB1160" s="16" t="str">
        <f t="shared" si="48"/>
        <v/>
      </c>
      <c r="AC1160" s="16" t="str">
        <f t="shared" si="49"/>
        <v/>
      </c>
      <c r="AD1160" s="16" t="str">
        <f t="shared" si="50"/>
        <v/>
      </c>
    </row>
    <row r="1161" spans="1:30">
      <c r="E1161" s="3"/>
      <c r="H1161" s="3"/>
      <c r="P1161" s="63"/>
      <c r="Q1161" s="63"/>
      <c r="R1161" s="62"/>
      <c r="S1161" s="64"/>
      <c r="T1161" s="65"/>
      <c r="U1161" s="64"/>
      <c r="V1161" s="63"/>
      <c r="W1161" s="63"/>
      <c r="X1161" s="61"/>
      <c r="Y1161" s="62"/>
      <c r="Z1161" s="16" t="str">
        <f t="shared" si="46"/>
        <v/>
      </c>
      <c r="AA1161" s="16" t="str">
        <f t="shared" si="47"/>
        <v/>
      </c>
      <c r="AB1161" s="16" t="str">
        <f t="shared" si="48"/>
        <v/>
      </c>
      <c r="AC1161" s="16" t="str">
        <f t="shared" si="49"/>
        <v/>
      </c>
      <c r="AD1161" s="16" t="str">
        <f t="shared" si="50"/>
        <v/>
      </c>
    </row>
    <row r="1162" spans="1:30">
      <c r="E1162" s="3"/>
      <c r="H1162" s="3"/>
      <c r="P1162" s="63"/>
      <c r="Q1162" s="63"/>
      <c r="R1162" s="62"/>
      <c r="S1162" s="64"/>
      <c r="T1162" s="65"/>
      <c r="U1162" s="64"/>
      <c r="V1162" s="63"/>
      <c r="W1162" s="63"/>
      <c r="X1162" s="61"/>
      <c r="Y1162" s="62"/>
      <c r="Z1162" s="16" t="str">
        <f t="shared" si="46"/>
        <v/>
      </c>
      <c r="AA1162" s="16" t="str">
        <f t="shared" si="47"/>
        <v/>
      </c>
      <c r="AB1162" s="16" t="str">
        <f t="shared" si="48"/>
        <v/>
      </c>
      <c r="AC1162" s="16" t="str">
        <f t="shared" si="49"/>
        <v/>
      </c>
      <c r="AD1162" s="16" t="str">
        <f t="shared" si="50"/>
        <v/>
      </c>
    </row>
    <row r="1163" spans="1:30">
      <c r="E1163" s="3"/>
      <c r="H1163" s="3"/>
      <c r="P1163" s="63"/>
      <c r="Q1163" s="63"/>
      <c r="R1163" s="62"/>
      <c r="S1163" s="64"/>
      <c r="T1163" s="65"/>
      <c r="U1163" s="64"/>
      <c r="V1163" s="63"/>
      <c r="W1163" s="63"/>
      <c r="X1163" s="61"/>
      <c r="Y1163" s="62"/>
      <c r="Z1163" s="16" t="str">
        <f t="shared" si="46"/>
        <v/>
      </c>
      <c r="AA1163" s="16" t="str">
        <f t="shared" si="47"/>
        <v/>
      </c>
      <c r="AB1163" s="16" t="str">
        <f t="shared" si="48"/>
        <v/>
      </c>
      <c r="AC1163" s="16" t="str">
        <f t="shared" si="49"/>
        <v/>
      </c>
      <c r="AD1163" s="16" t="str">
        <f t="shared" si="50"/>
        <v/>
      </c>
    </row>
    <row r="1164" spans="1:30">
      <c r="E1164" s="3"/>
      <c r="H1164" s="3"/>
      <c r="P1164" s="63"/>
      <c r="Q1164" s="63"/>
      <c r="R1164" s="62"/>
      <c r="S1164" s="64"/>
      <c r="T1164" s="65"/>
      <c r="U1164" s="64"/>
      <c r="V1164" s="63"/>
      <c r="W1164" s="63"/>
      <c r="X1164" s="61"/>
      <c r="Y1164" s="62"/>
      <c r="Z1164" s="16" t="str">
        <f t="shared" si="46"/>
        <v/>
      </c>
      <c r="AA1164" s="16" t="str">
        <f t="shared" si="47"/>
        <v/>
      </c>
      <c r="AB1164" s="16" t="str">
        <f t="shared" si="48"/>
        <v/>
      </c>
      <c r="AC1164" s="16" t="str">
        <f t="shared" si="49"/>
        <v/>
      </c>
      <c r="AD1164" s="16" t="str">
        <f t="shared" si="50"/>
        <v/>
      </c>
    </row>
    <row r="1165" spans="1:30">
      <c r="E1165" s="3"/>
      <c r="H1165" s="3"/>
      <c r="P1165" s="63"/>
      <c r="Q1165" s="63"/>
      <c r="R1165" s="62"/>
      <c r="S1165" s="64"/>
      <c r="T1165" s="65"/>
      <c r="U1165" s="64"/>
      <c r="V1165" s="63"/>
      <c r="W1165" s="63"/>
      <c r="X1165" s="61"/>
      <c r="Y1165" s="62"/>
      <c r="Z1165" s="16" t="str">
        <f t="shared" si="46"/>
        <v/>
      </c>
      <c r="AA1165" s="16" t="str">
        <f t="shared" si="47"/>
        <v/>
      </c>
      <c r="AB1165" s="16" t="str">
        <f t="shared" si="48"/>
        <v/>
      </c>
      <c r="AC1165" s="16" t="str">
        <f t="shared" si="49"/>
        <v/>
      </c>
      <c r="AD1165" s="16" t="str">
        <f t="shared" si="50"/>
        <v/>
      </c>
    </row>
    <row r="1166" spans="1:30">
      <c r="E1166" s="3"/>
      <c r="H1166" s="3"/>
      <c r="P1166" s="63"/>
      <c r="Q1166" s="63"/>
      <c r="R1166" s="62"/>
      <c r="S1166" s="64"/>
      <c r="T1166" s="65"/>
      <c r="U1166" s="64"/>
      <c r="V1166" s="63"/>
      <c r="W1166" s="63"/>
      <c r="X1166" s="61"/>
      <c r="Y1166" s="62"/>
      <c r="Z1166" s="16" t="str">
        <f t="shared" si="46"/>
        <v/>
      </c>
      <c r="AA1166" s="16" t="str">
        <f t="shared" si="47"/>
        <v/>
      </c>
      <c r="AB1166" s="16" t="str">
        <f t="shared" si="48"/>
        <v/>
      </c>
      <c r="AC1166" s="16" t="str">
        <f t="shared" si="49"/>
        <v/>
      </c>
      <c r="AD1166" s="16" t="str">
        <f t="shared" si="50"/>
        <v/>
      </c>
    </row>
    <row r="1167" spans="1:30">
      <c r="E1167" s="3"/>
      <c r="H1167" s="3"/>
      <c r="P1167" s="63"/>
      <c r="Q1167" s="63"/>
      <c r="R1167" s="62"/>
      <c r="S1167" s="64"/>
      <c r="T1167" s="65"/>
      <c r="U1167" s="64"/>
      <c r="V1167" s="63"/>
      <c r="W1167" s="63"/>
      <c r="X1167" s="61"/>
      <c r="Y1167" s="62"/>
      <c r="Z1167" s="16" t="str">
        <f t="shared" si="46"/>
        <v/>
      </c>
      <c r="AA1167" s="16" t="str">
        <f t="shared" si="47"/>
        <v/>
      </c>
      <c r="AB1167" s="16" t="str">
        <f t="shared" si="48"/>
        <v/>
      </c>
      <c r="AC1167" s="16" t="str">
        <f t="shared" si="49"/>
        <v/>
      </c>
      <c r="AD1167" s="16" t="str">
        <f t="shared" si="50"/>
        <v/>
      </c>
    </row>
    <row r="1168" spans="1:30">
      <c r="E1168" s="3"/>
      <c r="H1168" s="3"/>
      <c r="P1168" s="63"/>
      <c r="Q1168" s="63"/>
      <c r="R1168" s="62"/>
      <c r="S1168" s="64"/>
      <c r="T1168" s="65"/>
      <c r="U1168" s="64"/>
      <c r="V1168" s="63"/>
      <c r="W1168" s="63"/>
      <c r="X1168" s="61"/>
      <c r="Y1168" s="62"/>
      <c r="Z1168" s="16" t="str">
        <f t="shared" si="46"/>
        <v/>
      </c>
      <c r="AA1168" s="16" t="str">
        <f t="shared" si="47"/>
        <v/>
      </c>
      <c r="AB1168" s="16" t="str">
        <f t="shared" si="48"/>
        <v/>
      </c>
      <c r="AC1168" s="16" t="str">
        <f t="shared" si="49"/>
        <v/>
      </c>
      <c r="AD1168" s="16" t="str">
        <f t="shared" si="50"/>
        <v/>
      </c>
    </row>
    <row r="1169" spans="5:30">
      <c r="E1169" s="3"/>
      <c r="H1169" s="3"/>
      <c r="P1169" s="63"/>
      <c r="Q1169" s="63"/>
      <c r="R1169" s="62"/>
      <c r="S1169" s="64"/>
      <c r="T1169" s="65"/>
      <c r="U1169" s="64"/>
      <c r="V1169" s="63"/>
      <c r="W1169" s="63"/>
      <c r="X1169" s="61"/>
      <c r="Y1169" s="62"/>
      <c r="Z1169" s="16" t="str">
        <f t="shared" si="46"/>
        <v/>
      </c>
      <c r="AA1169" s="16" t="str">
        <f t="shared" si="47"/>
        <v/>
      </c>
      <c r="AB1169" s="16" t="str">
        <f t="shared" si="48"/>
        <v/>
      </c>
      <c r="AC1169" s="16" t="str">
        <f t="shared" si="49"/>
        <v/>
      </c>
      <c r="AD1169" s="16" t="str">
        <f t="shared" si="50"/>
        <v/>
      </c>
    </row>
    <row r="1170" spans="5:30">
      <c r="E1170" s="3"/>
      <c r="H1170" s="3"/>
      <c r="P1170" s="63"/>
      <c r="Q1170" s="63"/>
      <c r="R1170" s="62"/>
      <c r="S1170" s="64"/>
      <c r="T1170" s="65"/>
      <c r="U1170" s="64"/>
      <c r="V1170" s="63"/>
      <c r="W1170" s="63"/>
      <c r="X1170" s="61"/>
      <c r="Y1170" s="62"/>
      <c r="Z1170" s="16" t="str">
        <f t="shared" si="46"/>
        <v/>
      </c>
      <c r="AA1170" s="16" t="str">
        <f t="shared" si="47"/>
        <v/>
      </c>
      <c r="AB1170" s="16" t="str">
        <f t="shared" si="48"/>
        <v/>
      </c>
      <c r="AC1170" s="16" t="str">
        <f t="shared" si="49"/>
        <v/>
      </c>
      <c r="AD1170" s="16" t="str">
        <f t="shared" si="50"/>
        <v/>
      </c>
    </row>
    <row r="1171" spans="5:30">
      <c r="E1171" s="3"/>
      <c r="H1171" s="3"/>
      <c r="P1171" s="63"/>
      <c r="Q1171" s="63"/>
      <c r="R1171" s="62"/>
      <c r="S1171" s="64"/>
      <c r="T1171" s="65"/>
      <c r="U1171" s="64"/>
      <c r="V1171" s="63"/>
      <c r="W1171" s="63"/>
      <c r="X1171" s="61"/>
      <c r="Y1171" s="62"/>
      <c r="Z1171" s="16" t="str">
        <f t="shared" si="46"/>
        <v/>
      </c>
      <c r="AA1171" s="16" t="str">
        <f t="shared" si="47"/>
        <v/>
      </c>
      <c r="AB1171" s="16" t="str">
        <f t="shared" si="48"/>
        <v/>
      </c>
      <c r="AC1171" s="16" t="str">
        <f t="shared" si="49"/>
        <v/>
      </c>
      <c r="AD1171" s="16" t="str">
        <f t="shared" si="50"/>
        <v/>
      </c>
    </row>
    <row r="1172" spans="5:30">
      <c r="E1172" s="3"/>
      <c r="H1172" s="3"/>
      <c r="P1172" s="63"/>
      <c r="Q1172" s="63"/>
      <c r="R1172" s="62"/>
      <c r="S1172" s="64"/>
      <c r="T1172" s="65"/>
      <c r="U1172" s="64"/>
      <c r="V1172" s="63"/>
      <c r="W1172" s="63"/>
      <c r="X1172" s="61"/>
      <c r="Y1172" s="62"/>
      <c r="Z1172" s="16" t="str">
        <f t="shared" si="46"/>
        <v/>
      </c>
      <c r="AA1172" s="16" t="str">
        <f t="shared" si="47"/>
        <v/>
      </c>
      <c r="AB1172" s="16" t="str">
        <f t="shared" si="48"/>
        <v/>
      </c>
      <c r="AC1172" s="16" t="str">
        <f t="shared" si="49"/>
        <v/>
      </c>
      <c r="AD1172" s="16" t="str">
        <f t="shared" si="50"/>
        <v/>
      </c>
    </row>
    <row r="1173" spans="5:30">
      <c r="E1173" s="3"/>
      <c r="H1173" s="3"/>
      <c r="P1173" s="63"/>
      <c r="Q1173" s="63"/>
      <c r="R1173" s="62"/>
      <c r="S1173" s="64"/>
      <c r="T1173" s="65"/>
      <c r="U1173" s="64"/>
      <c r="V1173" s="63"/>
      <c r="W1173" s="63"/>
      <c r="X1173" s="61"/>
      <c r="Y1173" s="62"/>
      <c r="Z1173" s="16" t="str">
        <f t="shared" si="46"/>
        <v/>
      </c>
      <c r="AA1173" s="16" t="str">
        <f t="shared" si="47"/>
        <v/>
      </c>
      <c r="AB1173" s="16" t="str">
        <f t="shared" si="48"/>
        <v/>
      </c>
      <c r="AC1173" s="16" t="str">
        <f t="shared" si="49"/>
        <v/>
      </c>
      <c r="AD1173" s="16" t="str">
        <f t="shared" si="50"/>
        <v/>
      </c>
    </row>
    <row r="1174" spans="5:30">
      <c r="E1174" s="3"/>
      <c r="H1174" s="3"/>
      <c r="P1174" s="63"/>
      <c r="Q1174" s="63"/>
      <c r="R1174" s="62"/>
      <c r="S1174" s="64"/>
      <c r="T1174" s="65"/>
      <c r="U1174" s="64"/>
      <c r="V1174" s="63"/>
      <c r="W1174" s="63"/>
      <c r="X1174" s="61"/>
      <c r="Y1174" s="62"/>
      <c r="Z1174" s="16" t="str">
        <f t="shared" si="46"/>
        <v/>
      </c>
      <c r="AA1174" s="16" t="str">
        <f t="shared" si="47"/>
        <v/>
      </c>
      <c r="AB1174" s="16" t="str">
        <f t="shared" si="48"/>
        <v/>
      </c>
      <c r="AC1174" s="16" t="str">
        <f t="shared" si="49"/>
        <v/>
      </c>
      <c r="AD1174" s="16" t="str">
        <f t="shared" si="50"/>
        <v/>
      </c>
    </row>
    <row r="1175" spans="5:30">
      <c r="E1175" s="3"/>
      <c r="H1175" s="3"/>
      <c r="P1175" s="63"/>
      <c r="Q1175" s="63"/>
      <c r="R1175" s="62"/>
      <c r="S1175" s="64"/>
      <c r="T1175" s="65"/>
      <c r="U1175" s="64"/>
      <c r="V1175" s="63"/>
      <c r="W1175" s="63"/>
      <c r="X1175" s="61"/>
      <c r="Y1175" s="62"/>
      <c r="Z1175" s="16" t="str">
        <f t="shared" si="46"/>
        <v/>
      </c>
      <c r="AA1175" s="16" t="str">
        <f t="shared" si="47"/>
        <v/>
      </c>
      <c r="AB1175" s="16" t="str">
        <f t="shared" si="48"/>
        <v/>
      </c>
      <c r="AC1175" s="16" t="str">
        <f t="shared" si="49"/>
        <v/>
      </c>
      <c r="AD1175" s="16" t="str">
        <f t="shared" si="50"/>
        <v/>
      </c>
    </row>
    <row r="1176" spans="5:30">
      <c r="E1176" s="3"/>
      <c r="H1176" s="3"/>
      <c r="P1176" s="63"/>
      <c r="Q1176" s="63"/>
      <c r="R1176" s="62"/>
      <c r="S1176" s="64"/>
      <c r="T1176" s="65"/>
      <c r="U1176" s="64"/>
      <c r="V1176" s="63"/>
      <c r="W1176" s="63"/>
      <c r="X1176" s="61"/>
      <c r="Y1176" s="62"/>
      <c r="Z1176" s="16" t="str">
        <f t="shared" si="46"/>
        <v/>
      </c>
      <c r="AA1176" s="16" t="str">
        <f t="shared" si="47"/>
        <v/>
      </c>
      <c r="AB1176" s="16" t="str">
        <f t="shared" si="48"/>
        <v/>
      </c>
      <c r="AC1176" s="16" t="str">
        <f t="shared" si="49"/>
        <v/>
      </c>
      <c r="AD1176" s="16" t="str">
        <f t="shared" si="50"/>
        <v/>
      </c>
    </row>
    <row r="1177" spans="5:30">
      <c r="E1177" s="3"/>
      <c r="H1177" s="3"/>
      <c r="P1177" s="63"/>
      <c r="Q1177" s="63"/>
      <c r="R1177" s="62"/>
      <c r="S1177" s="64"/>
      <c r="T1177" s="65"/>
      <c r="U1177" s="64"/>
      <c r="V1177" s="63"/>
      <c r="W1177" s="63"/>
      <c r="X1177" s="61"/>
      <c r="Y1177" s="62"/>
      <c r="Z1177" s="16" t="str">
        <f t="shared" si="46"/>
        <v/>
      </c>
      <c r="AA1177" s="16" t="str">
        <f t="shared" si="47"/>
        <v/>
      </c>
      <c r="AB1177" s="16" t="str">
        <f t="shared" si="48"/>
        <v/>
      </c>
      <c r="AC1177" s="16" t="str">
        <f t="shared" si="49"/>
        <v/>
      </c>
      <c r="AD1177" s="16" t="str">
        <f t="shared" si="50"/>
        <v/>
      </c>
    </row>
    <row r="1178" spans="5:30">
      <c r="E1178" s="3"/>
      <c r="H1178" s="3"/>
      <c r="P1178" s="63"/>
      <c r="Q1178" s="63"/>
      <c r="R1178" s="62"/>
      <c r="S1178" s="64"/>
      <c r="T1178" s="65"/>
      <c r="U1178" s="64"/>
      <c r="V1178" s="63"/>
      <c r="W1178" s="63"/>
      <c r="X1178" s="61"/>
      <c r="Y1178" s="62"/>
      <c r="Z1178" s="16" t="str">
        <f t="shared" si="46"/>
        <v/>
      </c>
      <c r="AA1178" s="16" t="str">
        <f t="shared" si="47"/>
        <v/>
      </c>
      <c r="AB1178" s="16" t="str">
        <f t="shared" si="48"/>
        <v/>
      </c>
      <c r="AC1178" s="16" t="str">
        <f t="shared" si="49"/>
        <v/>
      </c>
      <c r="AD1178" s="16" t="str">
        <f t="shared" si="50"/>
        <v/>
      </c>
    </row>
    <row r="1179" spans="5:30">
      <c r="E1179" s="3"/>
      <c r="H1179" s="3"/>
      <c r="P1179" s="63"/>
      <c r="Q1179" s="63"/>
      <c r="R1179" s="62"/>
      <c r="S1179" s="64"/>
      <c r="T1179" s="65"/>
      <c r="U1179" s="64"/>
      <c r="V1179" s="63"/>
      <c r="W1179" s="63"/>
      <c r="X1179" s="61"/>
      <c r="Y1179" s="62"/>
      <c r="Z1179" s="16" t="str">
        <f t="shared" si="46"/>
        <v/>
      </c>
      <c r="AA1179" s="16" t="str">
        <f t="shared" si="47"/>
        <v/>
      </c>
      <c r="AB1179" s="16" t="str">
        <f t="shared" si="48"/>
        <v/>
      </c>
      <c r="AC1179" s="16" t="str">
        <f t="shared" si="49"/>
        <v/>
      </c>
      <c r="AD1179" s="16" t="str">
        <f t="shared" si="50"/>
        <v/>
      </c>
    </row>
    <row r="1180" spans="5:30">
      <c r="E1180" s="3"/>
      <c r="H1180" s="3"/>
      <c r="P1180" s="63"/>
      <c r="Q1180" s="63"/>
      <c r="R1180" s="62"/>
      <c r="S1180" s="64"/>
      <c r="T1180" s="65"/>
      <c r="U1180" s="64"/>
      <c r="V1180" s="63"/>
      <c r="W1180" s="63"/>
      <c r="X1180" s="61"/>
      <c r="Y1180" s="62"/>
      <c r="Z1180" s="16" t="str">
        <f t="shared" si="46"/>
        <v/>
      </c>
      <c r="AA1180" s="16" t="str">
        <f t="shared" si="47"/>
        <v/>
      </c>
      <c r="AB1180" s="16" t="str">
        <f t="shared" si="48"/>
        <v/>
      </c>
      <c r="AC1180" s="16" t="str">
        <f t="shared" si="49"/>
        <v/>
      </c>
      <c r="AD1180" s="16" t="str">
        <f t="shared" si="50"/>
        <v/>
      </c>
    </row>
    <row r="1181" spans="5:30">
      <c r="E1181" s="3"/>
      <c r="H1181" s="3"/>
      <c r="P1181" s="63"/>
      <c r="Q1181" s="63"/>
      <c r="R1181" s="62"/>
      <c r="S1181" s="64"/>
      <c r="T1181" s="65"/>
      <c r="U1181" s="64"/>
      <c r="V1181" s="63"/>
      <c r="W1181" s="63"/>
      <c r="X1181" s="61"/>
      <c r="Y1181" s="62"/>
      <c r="Z1181" s="16" t="str">
        <f t="shared" si="46"/>
        <v/>
      </c>
      <c r="AA1181" s="16" t="str">
        <f t="shared" si="47"/>
        <v/>
      </c>
      <c r="AB1181" s="16" t="str">
        <f t="shared" si="48"/>
        <v/>
      </c>
      <c r="AC1181" s="16" t="str">
        <f t="shared" si="49"/>
        <v/>
      </c>
      <c r="AD1181" s="16" t="str">
        <f t="shared" si="50"/>
        <v/>
      </c>
    </row>
    <row r="1182" spans="5:30">
      <c r="E1182" s="3"/>
      <c r="H1182" s="3"/>
      <c r="P1182" s="63"/>
      <c r="Q1182" s="63"/>
      <c r="R1182" s="62"/>
      <c r="S1182" s="64"/>
      <c r="T1182" s="65"/>
      <c r="U1182" s="64"/>
      <c r="V1182" s="63"/>
      <c r="W1182" s="63"/>
      <c r="X1182" s="61"/>
      <c r="Y1182" s="62"/>
      <c r="Z1182" s="16" t="str">
        <f t="shared" si="46"/>
        <v/>
      </c>
      <c r="AA1182" s="16" t="str">
        <f t="shared" si="47"/>
        <v/>
      </c>
      <c r="AB1182" s="16" t="str">
        <f t="shared" si="48"/>
        <v/>
      </c>
      <c r="AC1182" s="16" t="str">
        <f t="shared" si="49"/>
        <v/>
      </c>
      <c r="AD1182" s="16" t="str">
        <f t="shared" si="50"/>
        <v/>
      </c>
    </row>
    <row r="1183" spans="5:30">
      <c r="E1183" s="3"/>
      <c r="H1183" s="3"/>
      <c r="P1183" s="63"/>
      <c r="Q1183" s="63"/>
      <c r="R1183" s="62"/>
      <c r="S1183" s="64"/>
      <c r="T1183" s="65"/>
      <c r="U1183" s="64"/>
      <c r="V1183" s="63"/>
      <c r="W1183" s="63"/>
      <c r="X1183" s="61"/>
      <c r="Y1183" s="62"/>
      <c r="Z1183" s="16" t="str">
        <f t="shared" si="46"/>
        <v/>
      </c>
      <c r="AA1183" s="16" t="str">
        <f t="shared" si="47"/>
        <v/>
      </c>
      <c r="AB1183" s="16" t="str">
        <f t="shared" si="48"/>
        <v/>
      </c>
      <c r="AC1183" s="16" t="str">
        <f t="shared" si="49"/>
        <v/>
      </c>
      <c r="AD1183" s="16" t="str">
        <f t="shared" si="50"/>
        <v/>
      </c>
    </row>
    <row r="1184" spans="5:30">
      <c r="E1184" s="3"/>
      <c r="H1184" s="3"/>
      <c r="P1184" s="63"/>
      <c r="Q1184" s="63"/>
      <c r="R1184" s="62"/>
      <c r="S1184" s="64"/>
      <c r="T1184" s="65"/>
      <c r="U1184" s="64"/>
      <c r="V1184" s="63"/>
      <c r="W1184" s="63"/>
      <c r="X1184" s="61"/>
      <c r="Y1184" s="62"/>
      <c r="Z1184" s="16" t="str">
        <f t="shared" si="46"/>
        <v/>
      </c>
      <c r="AA1184" s="16" t="str">
        <f t="shared" si="47"/>
        <v/>
      </c>
      <c r="AB1184" s="16" t="str">
        <f t="shared" si="48"/>
        <v/>
      </c>
      <c r="AC1184" s="16" t="str">
        <f t="shared" si="49"/>
        <v/>
      </c>
      <c r="AD1184" s="16" t="str">
        <f t="shared" si="50"/>
        <v/>
      </c>
    </row>
    <row r="1185" spans="5:30">
      <c r="E1185" s="3"/>
      <c r="H1185" s="3"/>
      <c r="P1185" s="63"/>
      <c r="Q1185" s="63"/>
      <c r="R1185" s="62"/>
      <c r="S1185" s="64"/>
      <c r="T1185" s="65"/>
      <c r="U1185" s="64"/>
      <c r="V1185" s="63"/>
      <c r="W1185" s="63"/>
      <c r="X1185" s="61"/>
      <c r="Y1185" s="62"/>
      <c r="Z1185" s="16" t="str">
        <f t="shared" si="46"/>
        <v/>
      </c>
      <c r="AA1185" s="16" t="str">
        <f t="shared" si="47"/>
        <v/>
      </c>
      <c r="AB1185" s="16" t="str">
        <f t="shared" si="48"/>
        <v/>
      </c>
      <c r="AC1185" s="16" t="str">
        <f t="shared" si="49"/>
        <v/>
      </c>
      <c r="AD1185" s="16" t="str">
        <f t="shared" si="50"/>
        <v/>
      </c>
    </row>
    <row r="1186" spans="5:30">
      <c r="E1186" s="3"/>
      <c r="H1186" s="3"/>
      <c r="P1186" s="63"/>
      <c r="Q1186" s="63"/>
      <c r="R1186" s="62"/>
      <c r="S1186" s="64"/>
      <c r="T1186" s="65"/>
      <c r="U1186" s="64"/>
      <c r="V1186" s="63"/>
      <c r="W1186" s="63"/>
      <c r="X1186" s="61"/>
      <c r="Y1186" s="62"/>
      <c r="Z1186" s="16" t="str">
        <f t="shared" ref="Z1186:Z1217" si="51">IF($D$2="Calories",P1186,"")</f>
        <v/>
      </c>
      <c r="AA1186" s="16" t="str">
        <f t="shared" ref="AA1186:AA1217" si="52">IF($F$2="Grams",Q1186,IF($F$2="% Calories",R1186,""))</f>
        <v/>
      </c>
      <c r="AB1186" s="16" t="str">
        <f t="shared" ref="AB1186:AB1217" si="53">IF($G$2="Grams",M1186,"")</f>
        <v/>
      </c>
      <c r="AC1186" s="16" t="str">
        <f t="shared" si="49"/>
        <v/>
      </c>
      <c r="AD1186" s="16" t="str">
        <f t="shared" si="50"/>
        <v/>
      </c>
    </row>
    <row r="1187" spans="5:30">
      <c r="E1187" s="3"/>
      <c r="H1187" s="3"/>
      <c r="P1187" s="63"/>
      <c r="Q1187" s="63"/>
      <c r="R1187" s="62"/>
      <c r="S1187" s="64"/>
      <c r="T1187" s="65"/>
      <c r="U1187" s="64"/>
      <c r="V1187" s="63"/>
      <c r="W1187" s="63"/>
      <c r="X1187" s="61"/>
      <c r="Y1187" s="62"/>
      <c r="Z1187" s="16" t="str">
        <f t="shared" si="51"/>
        <v/>
      </c>
      <c r="AA1187" s="16" t="str">
        <f t="shared" si="52"/>
        <v/>
      </c>
      <c r="AB1187" s="16" t="str">
        <f t="shared" si="53"/>
        <v/>
      </c>
      <c r="AC1187" s="16" t="str">
        <f t="shared" si="49"/>
        <v/>
      </c>
      <c r="AD1187" s="16" t="str">
        <f t="shared" si="50"/>
        <v/>
      </c>
    </row>
    <row r="1188" spans="5:30">
      <c r="E1188" s="3"/>
      <c r="H1188" s="3"/>
      <c r="P1188" s="63"/>
      <c r="Q1188" s="63"/>
      <c r="R1188" s="62"/>
      <c r="S1188" s="64"/>
      <c r="T1188" s="65"/>
      <c r="U1188" s="64"/>
      <c r="V1188" s="63"/>
      <c r="W1188" s="63"/>
      <c r="X1188" s="61"/>
      <c r="Y1188" s="62"/>
      <c r="Z1188" s="16" t="str">
        <f t="shared" si="51"/>
        <v/>
      </c>
      <c r="AA1188" s="16" t="str">
        <f t="shared" si="52"/>
        <v/>
      </c>
      <c r="AB1188" s="16" t="str">
        <f t="shared" si="53"/>
        <v/>
      </c>
      <c r="AC1188" s="16" t="str">
        <f t="shared" si="49"/>
        <v/>
      </c>
      <c r="AD1188" s="16" t="str">
        <f t="shared" si="50"/>
        <v/>
      </c>
    </row>
    <row r="1189" spans="5:30">
      <c r="E1189" s="3"/>
      <c r="H1189" s="3"/>
      <c r="P1189" s="63"/>
      <c r="Q1189" s="63"/>
      <c r="R1189" s="62"/>
      <c r="S1189" s="64"/>
      <c r="T1189" s="65"/>
      <c r="U1189" s="64"/>
      <c r="V1189" s="63"/>
      <c r="W1189" s="63"/>
      <c r="X1189" s="61"/>
      <c r="Y1189" s="62"/>
      <c r="Z1189" s="16" t="str">
        <f t="shared" si="51"/>
        <v/>
      </c>
      <c r="AA1189" s="16" t="str">
        <f t="shared" si="52"/>
        <v/>
      </c>
      <c r="AB1189" s="16" t="str">
        <f t="shared" si="53"/>
        <v/>
      </c>
      <c r="AC1189" s="16" t="str">
        <f t="shared" si="49"/>
        <v/>
      </c>
      <c r="AD1189" s="16" t="str">
        <f t="shared" si="50"/>
        <v/>
      </c>
    </row>
    <row r="1190" spans="5:30">
      <c r="E1190" s="3"/>
      <c r="H1190" s="3"/>
      <c r="P1190" s="63"/>
      <c r="Q1190" s="63"/>
      <c r="R1190" s="62"/>
      <c r="S1190" s="64"/>
      <c r="T1190" s="65"/>
      <c r="U1190" s="64"/>
      <c r="V1190" s="63"/>
      <c r="W1190" s="63"/>
      <c r="X1190" s="61"/>
      <c r="Y1190" s="62"/>
      <c r="Z1190" s="16" t="str">
        <f t="shared" si="51"/>
        <v/>
      </c>
      <c r="AA1190" s="16" t="str">
        <f t="shared" si="52"/>
        <v/>
      </c>
      <c r="AB1190" s="16" t="str">
        <f t="shared" si="53"/>
        <v/>
      </c>
    </row>
    <row r="1191" spans="5:30">
      <c r="E1191" s="3"/>
      <c r="H1191" s="3"/>
      <c r="P1191" s="63"/>
      <c r="Q1191" s="63"/>
      <c r="R1191" s="62"/>
      <c r="S1191" s="64"/>
      <c r="T1191" s="65"/>
      <c r="U1191" s="64"/>
      <c r="V1191" s="63"/>
      <c r="W1191" s="63"/>
      <c r="X1191" s="61"/>
      <c r="Y1191" s="62"/>
      <c r="Z1191" s="16" t="str">
        <f t="shared" si="51"/>
        <v/>
      </c>
      <c r="AA1191" s="16" t="str">
        <f t="shared" si="52"/>
        <v/>
      </c>
      <c r="AB1191" s="16" t="str">
        <f t="shared" si="53"/>
        <v/>
      </c>
    </row>
    <row r="1192" spans="5:30">
      <c r="E1192" s="3"/>
      <c r="H1192" s="3"/>
      <c r="P1192" s="63"/>
      <c r="Q1192" s="63"/>
      <c r="R1192" s="62"/>
      <c r="S1192" s="64"/>
      <c r="T1192" s="65"/>
      <c r="U1192" s="64"/>
      <c r="V1192" s="63"/>
      <c r="W1192" s="63"/>
      <c r="X1192" s="61"/>
      <c r="Y1192" s="62"/>
      <c r="Z1192" s="16" t="str">
        <f t="shared" si="51"/>
        <v/>
      </c>
      <c r="AA1192" s="16" t="str">
        <f t="shared" si="52"/>
        <v/>
      </c>
      <c r="AB1192" s="16" t="str">
        <f t="shared" si="53"/>
        <v/>
      </c>
    </row>
    <row r="1193" spans="5:30">
      <c r="E1193" s="3"/>
      <c r="H1193" s="3"/>
      <c r="P1193" s="63"/>
      <c r="Q1193" s="63"/>
      <c r="R1193" s="62"/>
      <c r="S1193" s="64"/>
      <c r="T1193" s="65"/>
      <c r="U1193" s="64"/>
      <c r="V1193" s="63"/>
      <c r="W1193" s="63"/>
      <c r="X1193" s="61"/>
      <c r="Y1193" s="62"/>
      <c r="Z1193" s="16" t="str">
        <f t="shared" si="51"/>
        <v/>
      </c>
      <c r="AA1193" s="16" t="str">
        <f t="shared" si="52"/>
        <v/>
      </c>
      <c r="AB1193" s="16" t="str">
        <f t="shared" si="53"/>
        <v/>
      </c>
    </row>
    <row r="1194" spans="5:30">
      <c r="E1194" s="3"/>
      <c r="H1194" s="3"/>
      <c r="P1194" s="63"/>
      <c r="Q1194" s="63"/>
      <c r="R1194" s="62"/>
      <c r="S1194" s="64"/>
      <c r="T1194" s="65"/>
      <c r="U1194" s="64"/>
      <c r="V1194" s="63"/>
      <c r="W1194" s="63"/>
      <c r="X1194" s="61"/>
      <c r="Y1194" s="62"/>
      <c r="Z1194" s="16" t="str">
        <f t="shared" si="51"/>
        <v/>
      </c>
      <c r="AA1194" s="16" t="str">
        <f t="shared" si="52"/>
        <v/>
      </c>
      <c r="AB1194" s="16" t="str">
        <f t="shared" si="53"/>
        <v/>
      </c>
    </row>
    <row r="1195" spans="5:30">
      <c r="E1195" s="3"/>
      <c r="H1195" s="3"/>
      <c r="P1195" s="63"/>
      <c r="Q1195" s="63"/>
      <c r="R1195" s="62"/>
      <c r="S1195" s="64"/>
      <c r="T1195" s="65"/>
      <c r="U1195" s="64"/>
      <c r="V1195" s="63"/>
      <c r="W1195" s="63"/>
      <c r="X1195" s="61"/>
      <c r="Y1195" s="62"/>
      <c r="Z1195" s="16" t="str">
        <f t="shared" si="51"/>
        <v/>
      </c>
      <c r="AA1195" s="16" t="str">
        <f t="shared" si="52"/>
        <v/>
      </c>
      <c r="AB1195" s="16" t="str">
        <f t="shared" si="53"/>
        <v/>
      </c>
    </row>
    <row r="1196" spans="5:30">
      <c r="E1196" s="3"/>
      <c r="H1196" s="3"/>
      <c r="P1196" s="63"/>
      <c r="Q1196" s="63"/>
      <c r="R1196" s="62"/>
      <c r="S1196" s="64"/>
      <c r="T1196" s="65"/>
      <c r="U1196" s="64"/>
      <c r="V1196" s="63"/>
      <c r="W1196" s="63"/>
      <c r="X1196" s="61"/>
      <c r="Y1196" s="62"/>
      <c r="Z1196" s="16" t="str">
        <f t="shared" si="51"/>
        <v/>
      </c>
      <c r="AA1196" s="16" t="str">
        <f t="shared" si="52"/>
        <v/>
      </c>
      <c r="AB1196" s="16" t="str">
        <f t="shared" si="53"/>
        <v/>
      </c>
    </row>
    <row r="1197" spans="5:30">
      <c r="E1197" s="3"/>
      <c r="H1197" s="3"/>
      <c r="P1197" s="63"/>
      <c r="Q1197" s="63"/>
      <c r="R1197" s="62"/>
      <c r="S1197" s="64"/>
      <c r="T1197" s="65"/>
      <c r="U1197" s="64"/>
      <c r="V1197" s="63"/>
      <c r="W1197" s="63"/>
      <c r="X1197" s="61"/>
      <c r="Y1197" s="62"/>
      <c r="Z1197" s="16" t="str">
        <f t="shared" si="51"/>
        <v/>
      </c>
      <c r="AA1197" s="16" t="str">
        <f t="shared" si="52"/>
        <v/>
      </c>
      <c r="AB1197" s="16" t="str">
        <f t="shared" si="53"/>
        <v/>
      </c>
    </row>
    <row r="1198" spans="5:30">
      <c r="E1198" s="3"/>
      <c r="H1198" s="3"/>
      <c r="P1198" s="63"/>
      <c r="Q1198" s="63"/>
      <c r="R1198" s="62"/>
      <c r="S1198" s="64"/>
      <c r="T1198" s="65"/>
      <c r="U1198" s="64"/>
      <c r="V1198" s="63"/>
      <c r="W1198" s="63"/>
      <c r="X1198" s="61"/>
      <c r="Y1198" s="62"/>
      <c r="Z1198" s="16" t="str">
        <f t="shared" si="51"/>
        <v/>
      </c>
      <c r="AA1198" s="16" t="str">
        <f t="shared" si="52"/>
        <v/>
      </c>
      <c r="AB1198" s="16" t="str">
        <f t="shared" si="53"/>
        <v/>
      </c>
    </row>
    <row r="1199" spans="5:30">
      <c r="E1199" s="3"/>
      <c r="H1199" s="3"/>
      <c r="P1199" s="63"/>
      <c r="Q1199" s="63"/>
      <c r="R1199" s="62"/>
      <c r="S1199" s="64"/>
      <c r="T1199" s="65"/>
      <c r="U1199" s="64"/>
      <c r="V1199" s="63"/>
      <c r="W1199" s="63"/>
      <c r="X1199" s="61"/>
      <c r="Y1199" s="62"/>
      <c r="Z1199" s="16" t="str">
        <f t="shared" si="51"/>
        <v/>
      </c>
      <c r="AA1199" s="16" t="str">
        <f t="shared" si="52"/>
        <v/>
      </c>
      <c r="AB1199" s="16" t="str">
        <f t="shared" si="53"/>
        <v/>
      </c>
    </row>
    <row r="1200" spans="5:30">
      <c r="E1200" s="3"/>
      <c r="H1200" s="3"/>
      <c r="P1200" s="63"/>
      <c r="Q1200" s="63"/>
      <c r="R1200" s="62"/>
      <c r="S1200" s="64"/>
      <c r="T1200" s="65"/>
      <c r="U1200" s="64"/>
      <c r="V1200" s="63"/>
      <c r="W1200" s="63"/>
      <c r="X1200" s="61"/>
      <c r="Y1200" s="62"/>
      <c r="Z1200" s="16" t="str">
        <f t="shared" si="51"/>
        <v/>
      </c>
      <c r="AA1200" s="16" t="str">
        <f t="shared" si="52"/>
        <v/>
      </c>
      <c r="AB1200" s="16" t="str">
        <f t="shared" si="53"/>
        <v/>
      </c>
    </row>
    <row r="1201" spans="5:28">
      <c r="E1201" s="3"/>
      <c r="H1201" s="3"/>
      <c r="P1201" s="63"/>
      <c r="Q1201" s="63"/>
      <c r="R1201" s="62"/>
      <c r="S1201" s="64"/>
      <c r="T1201" s="65"/>
      <c r="U1201" s="64"/>
      <c r="V1201" s="63"/>
      <c r="W1201" s="63"/>
      <c r="X1201" s="61"/>
      <c r="Y1201" s="62"/>
      <c r="Z1201" s="16" t="str">
        <f t="shared" si="51"/>
        <v/>
      </c>
      <c r="AA1201" s="16" t="str">
        <f t="shared" si="52"/>
        <v/>
      </c>
      <c r="AB1201" s="16" t="str">
        <f t="shared" si="53"/>
        <v/>
      </c>
    </row>
    <row r="1202" spans="5:28">
      <c r="E1202" s="3"/>
      <c r="H1202" s="3"/>
      <c r="P1202" s="63"/>
      <c r="Q1202" s="63"/>
      <c r="R1202" s="62"/>
      <c r="S1202" s="64"/>
      <c r="T1202" s="65"/>
      <c r="U1202" s="64"/>
      <c r="V1202" s="63"/>
      <c r="W1202" s="63"/>
      <c r="X1202" s="61"/>
      <c r="Y1202" s="62"/>
      <c r="Z1202" s="16" t="str">
        <f t="shared" si="51"/>
        <v/>
      </c>
      <c r="AA1202" s="16" t="str">
        <f t="shared" si="52"/>
        <v/>
      </c>
      <c r="AB1202" s="16" t="str">
        <f t="shared" si="53"/>
        <v/>
      </c>
    </row>
    <row r="1203" spans="5:28">
      <c r="E1203" s="3"/>
      <c r="H1203" s="3"/>
      <c r="P1203" s="63"/>
      <c r="Q1203" s="63"/>
      <c r="R1203" s="62"/>
      <c r="S1203" s="64"/>
      <c r="T1203" s="65"/>
      <c r="U1203" s="64"/>
      <c r="V1203" s="63"/>
      <c r="W1203" s="63"/>
      <c r="X1203" s="61"/>
      <c r="Y1203" s="62"/>
      <c r="Z1203" s="16" t="str">
        <f t="shared" si="51"/>
        <v/>
      </c>
      <c r="AA1203" s="16" t="str">
        <f t="shared" si="52"/>
        <v/>
      </c>
      <c r="AB1203" s="16" t="str">
        <f t="shared" si="53"/>
        <v/>
      </c>
    </row>
    <row r="1204" spans="5:28">
      <c r="E1204" s="3"/>
      <c r="H1204" s="3"/>
      <c r="P1204" s="63"/>
      <c r="Q1204" s="63"/>
      <c r="R1204" s="62"/>
      <c r="S1204" s="64"/>
      <c r="T1204" s="65"/>
      <c r="U1204" s="64"/>
      <c r="V1204" s="63"/>
      <c r="W1204" s="63"/>
      <c r="X1204" s="61"/>
      <c r="Y1204" s="62"/>
      <c r="Z1204" s="16" t="str">
        <f t="shared" si="51"/>
        <v/>
      </c>
      <c r="AA1204" s="16" t="str">
        <f t="shared" si="52"/>
        <v/>
      </c>
      <c r="AB1204" s="16" t="str">
        <f t="shared" si="53"/>
        <v/>
      </c>
    </row>
    <row r="1205" spans="5:28">
      <c r="E1205" s="3"/>
      <c r="H1205" s="3"/>
      <c r="P1205" s="63"/>
      <c r="Q1205" s="63"/>
      <c r="R1205" s="62"/>
      <c r="S1205" s="64"/>
      <c r="T1205" s="65"/>
      <c r="U1205" s="64"/>
      <c r="V1205" s="63"/>
      <c r="W1205" s="63"/>
      <c r="X1205" s="61"/>
      <c r="Y1205" s="62"/>
      <c r="Z1205" s="16" t="str">
        <f t="shared" si="51"/>
        <v/>
      </c>
      <c r="AA1205" s="16" t="str">
        <f t="shared" si="52"/>
        <v/>
      </c>
      <c r="AB1205" s="16" t="str">
        <f t="shared" si="53"/>
        <v/>
      </c>
    </row>
    <row r="1206" spans="5:28">
      <c r="E1206" s="3"/>
      <c r="H1206" s="3"/>
      <c r="P1206" s="63"/>
      <c r="Q1206" s="63"/>
      <c r="R1206" s="62"/>
      <c r="S1206" s="64"/>
      <c r="T1206" s="65"/>
      <c r="U1206" s="64"/>
      <c r="V1206" s="63"/>
      <c r="W1206" s="63"/>
      <c r="X1206" s="61"/>
      <c r="Y1206" s="62"/>
      <c r="Z1206" s="16" t="str">
        <f t="shared" si="51"/>
        <v/>
      </c>
      <c r="AA1206" s="16" t="str">
        <f t="shared" si="52"/>
        <v/>
      </c>
      <c r="AB1206" s="16" t="str">
        <f t="shared" si="53"/>
        <v/>
      </c>
    </row>
    <row r="1207" spans="5:28">
      <c r="E1207" s="3"/>
      <c r="H1207" s="3"/>
      <c r="P1207" s="63"/>
      <c r="Q1207" s="63"/>
      <c r="R1207" s="62"/>
      <c r="S1207" s="64"/>
      <c r="T1207" s="65"/>
      <c r="U1207" s="64"/>
      <c r="V1207" s="63"/>
      <c r="W1207" s="63"/>
      <c r="X1207" s="61"/>
      <c r="Y1207" s="62"/>
      <c r="Z1207" s="16" t="str">
        <f t="shared" si="51"/>
        <v/>
      </c>
      <c r="AA1207" s="16" t="str">
        <f t="shared" si="52"/>
        <v/>
      </c>
      <c r="AB1207" s="16" t="str">
        <f t="shared" si="53"/>
        <v/>
      </c>
    </row>
    <row r="1208" spans="5:28">
      <c r="E1208" s="3"/>
      <c r="H1208" s="3"/>
      <c r="P1208" s="63"/>
      <c r="Q1208" s="63"/>
      <c r="R1208" s="62"/>
      <c r="S1208" s="64"/>
      <c r="T1208" s="65"/>
      <c r="U1208" s="64"/>
      <c r="V1208" s="63"/>
      <c r="W1208" s="63"/>
      <c r="X1208" s="61"/>
      <c r="Y1208" s="62"/>
      <c r="Z1208" s="16" t="str">
        <f t="shared" si="51"/>
        <v/>
      </c>
      <c r="AA1208" s="16" t="str">
        <f t="shared" si="52"/>
        <v/>
      </c>
      <c r="AB1208" s="16" t="str">
        <f t="shared" si="53"/>
        <v/>
      </c>
    </row>
    <row r="1209" spans="5:28">
      <c r="E1209" s="3"/>
      <c r="H1209" s="3"/>
      <c r="P1209" s="63"/>
      <c r="Q1209" s="63"/>
      <c r="R1209" s="62"/>
      <c r="S1209" s="64"/>
      <c r="T1209" s="65"/>
      <c r="U1209" s="64"/>
      <c r="V1209" s="63"/>
      <c r="W1209" s="63"/>
      <c r="X1209" s="61"/>
      <c r="Y1209" s="62"/>
      <c r="Z1209" s="16" t="str">
        <f t="shared" si="51"/>
        <v/>
      </c>
      <c r="AA1209" s="16" t="str">
        <f t="shared" si="52"/>
        <v/>
      </c>
      <c r="AB1209" s="16" t="str">
        <f t="shared" si="53"/>
        <v/>
      </c>
    </row>
    <row r="1210" spans="5:28">
      <c r="E1210" s="3"/>
      <c r="H1210" s="3"/>
      <c r="P1210" s="63"/>
      <c r="Q1210" s="63"/>
      <c r="R1210" s="62"/>
      <c r="S1210" s="64"/>
      <c r="T1210" s="65"/>
      <c r="U1210" s="64"/>
      <c r="V1210" s="63"/>
      <c r="W1210" s="63"/>
      <c r="X1210" s="61"/>
      <c r="Y1210" s="62"/>
      <c r="Z1210" s="16" t="str">
        <f t="shared" si="51"/>
        <v/>
      </c>
      <c r="AA1210" s="16" t="str">
        <f t="shared" si="52"/>
        <v/>
      </c>
      <c r="AB1210" s="16" t="str">
        <f t="shared" si="53"/>
        <v/>
      </c>
    </row>
    <row r="1211" spans="5:28">
      <c r="E1211" s="3"/>
      <c r="H1211" s="3"/>
      <c r="P1211" s="63"/>
      <c r="Q1211" s="63"/>
      <c r="R1211" s="62"/>
      <c r="S1211" s="64"/>
      <c r="T1211" s="65"/>
      <c r="U1211" s="64"/>
      <c r="V1211" s="63"/>
      <c r="W1211" s="63"/>
      <c r="X1211" s="61"/>
      <c r="Y1211" s="62"/>
      <c r="Z1211" s="16" t="str">
        <f t="shared" si="51"/>
        <v/>
      </c>
      <c r="AA1211" s="16" t="str">
        <f t="shared" si="52"/>
        <v/>
      </c>
      <c r="AB1211" s="16" t="str">
        <f t="shared" si="53"/>
        <v/>
      </c>
    </row>
    <row r="1212" spans="5:28">
      <c r="E1212" s="3"/>
      <c r="H1212" s="3"/>
      <c r="P1212" s="63"/>
      <c r="Q1212" s="63"/>
      <c r="R1212" s="62"/>
      <c r="S1212" s="64"/>
      <c r="T1212" s="65"/>
      <c r="U1212" s="64"/>
      <c r="V1212" s="63"/>
      <c r="W1212" s="63"/>
      <c r="X1212" s="61"/>
      <c r="Y1212" s="62"/>
      <c r="Z1212" s="16" t="str">
        <f t="shared" si="51"/>
        <v/>
      </c>
      <c r="AA1212" s="16" t="str">
        <f t="shared" si="52"/>
        <v/>
      </c>
      <c r="AB1212" s="16" t="str">
        <f t="shared" si="53"/>
        <v/>
      </c>
    </row>
    <row r="1213" spans="5:28">
      <c r="E1213" s="3"/>
      <c r="H1213" s="3"/>
      <c r="P1213" s="63"/>
      <c r="Q1213" s="63"/>
      <c r="R1213" s="62"/>
      <c r="S1213" s="64"/>
      <c r="T1213" s="65"/>
      <c r="U1213" s="64"/>
      <c r="V1213" s="63"/>
      <c r="W1213" s="63"/>
      <c r="X1213" s="61"/>
      <c r="Y1213" s="62"/>
      <c r="Z1213" s="16" t="str">
        <f t="shared" si="51"/>
        <v/>
      </c>
      <c r="AA1213" s="16" t="str">
        <f t="shared" si="52"/>
        <v/>
      </c>
      <c r="AB1213" s="16" t="str">
        <f t="shared" si="53"/>
        <v/>
      </c>
    </row>
    <row r="1214" spans="5:28">
      <c r="E1214" s="3"/>
      <c r="H1214" s="3"/>
      <c r="P1214" s="63"/>
      <c r="Q1214" s="63"/>
      <c r="R1214" s="62"/>
      <c r="S1214" s="64"/>
      <c r="T1214" s="65"/>
      <c r="U1214" s="64"/>
      <c r="V1214" s="63"/>
      <c r="W1214" s="63"/>
      <c r="X1214" s="61"/>
      <c r="Y1214" s="62"/>
      <c r="Z1214" s="16" t="str">
        <f t="shared" si="51"/>
        <v/>
      </c>
      <c r="AA1214" s="16" t="str">
        <f t="shared" si="52"/>
        <v/>
      </c>
      <c r="AB1214" s="16" t="str">
        <f t="shared" si="53"/>
        <v/>
      </c>
    </row>
    <row r="1215" spans="5:28">
      <c r="E1215" s="3"/>
      <c r="H1215" s="3"/>
      <c r="P1215" s="63"/>
      <c r="Q1215" s="63"/>
      <c r="R1215" s="62"/>
      <c r="S1215" s="64"/>
      <c r="T1215" s="65"/>
      <c r="U1215" s="64"/>
      <c r="V1215" s="63"/>
      <c r="W1215" s="63"/>
      <c r="X1215" s="61"/>
      <c r="Y1215" s="62"/>
      <c r="Z1215" s="16" t="str">
        <f t="shared" si="51"/>
        <v/>
      </c>
      <c r="AA1215" s="16" t="str">
        <f t="shared" si="52"/>
        <v/>
      </c>
      <c r="AB1215" s="16" t="str">
        <f t="shared" si="53"/>
        <v/>
      </c>
    </row>
    <row r="1216" spans="5:28">
      <c r="E1216" s="3"/>
      <c r="H1216" s="3"/>
      <c r="P1216" s="63"/>
      <c r="Q1216" s="63"/>
      <c r="R1216" s="62"/>
      <c r="S1216" s="64"/>
      <c r="T1216" s="65"/>
      <c r="U1216" s="64"/>
      <c r="V1216" s="63"/>
      <c r="W1216" s="63"/>
      <c r="X1216" s="61"/>
      <c r="Y1216" s="62"/>
      <c r="Z1216" s="16" t="str">
        <f t="shared" si="51"/>
        <v/>
      </c>
      <c r="AA1216" s="16" t="str">
        <f t="shared" si="52"/>
        <v/>
      </c>
      <c r="AB1216" s="16" t="str">
        <f t="shared" si="53"/>
        <v/>
      </c>
    </row>
    <row r="1217" spans="5:28">
      <c r="E1217" s="3"/>
      <c r="H1217" s="3"/>
      <c r="P1217" s="63"/>
      <c r="Q1217" s="63"/>
      <c r="R1217" s="62"/>
      <c r="S1217" s="64"/>
      <c r="T1217" s="65"/>
      <c r="U1217" s="64"/>
      <c r="V1217" s="63"/>
      <c r="W1217" s="63"/>
      <c r="X1217" s="61"/>
      <c r="Y1217" s="62"/>
      <c r="Z1217" s="16" t="str">
        <f t="shared" si="51"/>
        <v/>
      </c>
      <c r="AA1217" s="16" t="str">
        <f t="shared" si="52"/>
        <v/>
      </c>
      <c r="AB1217" s="16" t="str">
        <f t="shared" si="53"/>
        <v/>
      </c>
    </row>
    <row r="1218" spans="5:28">
      <c r="E1218" s="3"/>
      <c r="H1218" s="3"/>
      <c r="P1218" s="63"/>
      <c r="Q1218" s="63"/>
      <c r="R1218" s="62"/>
      <c r="S1218" s="64"/>
      <c r="T1218" s="65"/>
      <c r="U1218" s="64"/>
      <c r="V1218" s="63"/>
      <c r="W1218" s="63"/>
      <c r="X1218" s="61"/>
      <c r="Y1218" s="62"/>
      <c r="Z1218" s="16" t="str">
        <f t="shared" ref="Z1218:Z1249" si="54">IF($D$2="Calories",P1218,"")</f>
        <v/>
      </c>
      <c r="AA1218" s="16" t="str">
        <f t="shared" ref="AA1218:AA1249" si="55">IF($F$2="Grams",Q1218,IF($F$2="% Calories",R1218,""))</f>
        <v/>
      </c>
      <c r="AB1218" s="16" t="str">
        <f t="shared" ref="AB1218:AB1249" si="56">IF($G$2="Grams",M1218,"")</f>
        <v/>
      </c>
    </row>
    <row r="1219" spans="5:28">
      <c r="E1219" s="3"/>
      <c r="H1219" s="3"/>
      <c r="P1219" s="63"/>
      <c r="Q1219" s="63"/>
      <c r="R1219" s="62"/>
      <c r="S1219" s="64"/>
      <c r="T1219" s="65"/>
      <c r="U1219" s="64"/>
      <c r="V1219" s="63"/>
      <c r="W1219" s="63"/>
      <c r="X1219" s="61"/>
      <c r="Y1219" s="62"/>
      <c r="Z1219" s="16" t="str">
        <f t="shared" si="54"/>
        <v/>
      </c>
      <c r="AA1219" s="16" t="str">
        <f t="shared" si="55"/>
        <v/>
      </c>
      <c r="AB1219" s="16" t="str">
        <f t="shared" si="56"/>
        <v/>
      </c>
    </row>
    <row r="1220" spans="5:28">
      <c r="E1220" s="3"/>
      <c r="H1220" s="3"/>
      <c r="P1220" s="63"/>
      <c r="Q1220" s="63"/>
      <c r="R1220" s="62"/>
      <c r="S1220" s="64"/>
      <c r="T1220" s="65"/>
      <c r="U1220" s="64"/>
      <c r="V1220" s="63"/>
      <c r="W1220" s="63"/>
      <c r="X1220" s="61"/>
      <c r="Y1220" s="62"/>
      <c r="Z1220" s="16" t="str">
        <f t="shared" si="54"/>
        <v/>
      </c>
      <c r="AA1220" s="16" t="str">
        <f t="shared" si="55"/>
        <v/>
      </c>
      <c r="AB1220" s="16" t="str">
        <f t="shared" si="56"/>
        <v/>
      </c>
    </row>
    <row r="1221" spans="5:28">
      <c r="E1221" s="3"/>
      <c r="H1221" s="3"/>
      <c r="P1221" s="63"/>
      <c r="Q1221" s="63"/>
      <c r="R1221" s="62"/>
      <c r="S1221" s="64"/>
      <c r="T1221" s="65"/>
      <c r="U1221" s="64"/>
      <c r="V1221" s="63"/>
      <c r="W1221" s="63"/>
      <c r="X1221" s="61"/>
      <c r="Y1221" s="62"/>
      <c r="Z1221" s="16" t="str">
        <f t="shared" si="54"/>
        <v/>
      </c>
      <c r="AA1221" s="16" t="str">
        <f t="shared" si="55"/>
        <v/>
      </c>
      <c r="AB1221" s="16" t="str">
        <f t="shared" si="56"/>
        <v/>
      </c>
    </row>
    <row r="1222" spans="5:28">
      <c r="E1222" s="3"/>
      <c r="H1222" s="3"/>
      <c r="P1222" s="63"/>
      <c r="Q1222" s="63"/>
      <c r="R1222" s="62"/>
      <c r="S1222" s="64"/>
      <c r="T1222" s="65"/>
      <c r="U1222" s="64"/>
      <c r="V1222" s="63"/>
      <c r="W1222" s="63"/>
      <c r="X1222" s="61"/>
      <c r="Y1222" s="62"/>
      <c r="Z1222" s="16" t="str">
        <f t="shared" si="54"/>
        <v/>
      </c>
      <c r="AA1222" s="16" t="str">
        <f t="shared" si="55"/>
        <v/>
      </c>
      <c r="AB1222" s="16" t="str">
        <f t="shared" si="56"/>
        <v/>
      </c>
    </row>
    <row r="1223" spans="5:28">
      <c r="E1223" s="3"/>
      <c r="H1223" s="3"/>
      <c r="P1223" s="63"/>
      <c r="Q1223" s="63"/>
      <c r="R1223" s="62"/>
      <c r="S1223" s="64"/>
      <c r="T1223" s="65"/>
      <c r="U1223" s="64"/>
      <c r="V1223" s="63"/>
      <c r="W1223" s="63"/>
      <c r="X1223" s="61"/>
      <c r="Y1223" s="62"/>
      <c r="Z1223" s="16" t="str">
        <f t="shared" si="54"/>
        <v/>
      </c>
      <c r="AA1223" s="16" t="str">
        <f t="shared" si="55"/>
        <v/>
      </c>
      <c r="AB1223" s="16" t="str">
        <f t="shared" si="56"/>
        <v/>
      </c>
    </row>
    <row r="1224" spans="5:28">
      <c r="E1224" s="3"/>
      <c r="H1224" s="3"/>
      <c r="P1224" s="63"/>
      <c r="Q1224" s="63"/>
      <c r="R1224" s="62"/>
      <c r="S1224" s="64"/>
      <c r="T1224" s="65"/>
      <c r="U1224" s="64"/>
      <c r="V1224" s="63"/>
      <c r="W1224" s="63"/>
      <c r="X1224" s="61"/>
      <c r="Y1224" s="62"/>
      <c r="Z1224" s="16" t="str">
        <f t="shared" si="54"/>
        <v/>
      </c>
      <c r="AA1224" s="16" t="str">
        <f t="shared" si="55"/>
        <v/>
      </c>
      <c r="AB1224" s="16" t="str">
        <f t="shared" si="56"/>
        <v/>
      </c>
    </row>
    <row r="1225" spans="5:28">
      <c r="E1225" s="3"/>
      <c r="H1225" s="3"/>
      <c r="P1225" s="63"/>
      <c r="Q1225" s="63"/>
      <c r="R1225" s="62"/>
      <c r="S1225" s="64"/>
      <c r="T1225" s="65"/>
      <c r="U1225" s="64"/>
      <c r="V1225" s="63"/>
      <c r="W1225" s="63"/>
      <c r="X1225" s="61"/>
      <c r="Y1225" s="62"/>
      <c r="Z1225" s="16" t="str">
        <f t="shared" si="54"/>
        <v/>
      </c>
      <c r="AA1225" s="16" t="str">
        <f t="shared" si="55"/>
        <v/>
      </c>
      <c r="AB1225" s="16" t="str">
        <f t="shared" si="56"/>
        <v/>
      </c>
    </row>
    <row r="1226" spans="5:28">
      <c r="E1226" s="3"/>
      <c r="H1226" s="3"/>
      <c r="P1226" s="63"/>
      <c r="Q1226" s="63"/>
      <c r="R1226" s="62"/>
      <c r="S1226" s="64"/>
      <c r="T1226" s="65"/>
      <c r="U1226" s="64"/>
      <c r="V1226" s="63"/>
      <c r="W1226" s="63"/>
      <c r="X1226" s="61"/>
      <c r="Y1226" s="62"/>
      <c r="Z1226" s="16" t="str">
        <f t="shared" si="54"/>
        <v/>
      </c>
      <c r="AA1226" s="16" t="str">
        <f t="shared" si="55"/>
        <v/>
      </c>
      <c r="AB1226" s="16" t="str">
        <f t="shared" si="56"/>
        <v/>
      </c>
    </row>
    <row r="1227" spans="5:28">
      <c r="E1227" s="3"/>
      <c r="H1227" s="3"/>
      <c r="P1227" s="63"/>
      <c r="Q1227" s="63"/>
      <c r="R1227" s="62"/>
      <c r="S1227" s="64"/>
      <c r="T1227" s="65"/>
      <c r="U1227" s="64"/>
      <c r="V1227" s="63"/>
      <c r="W1227" s="63"/>
      <c r="X1227" s="61"/>
      <c r="Y1227" s="62"/>
      <c r="Z1227" s="16" t="str">
        <f t="shared" si="54"/>
        <v/>
      </c>
      <c r="AA1227" s="16" t="str">
        <f t="shared" si="55"/>
        <v/>
      </c>
      <c r="AB1227" s="16" t="str">
        <f t="shared" si="56"/>
        <v/>
      </c>
    </row>
    <row r="1228" spans="5:28">
      <c r="E1228" s="3"/>
      <c r="H1228" s="3"/>
      <c r="P1228" s="63"/>
      <c r="Q1228" s="63"/>
      <c r="R1228" s="62"/>
      <c r="S1228" s="64"/>
      <c r="T1228" s="65"/>
      <c r="U1228" s="64"/>
      <c r="V1228" s="63"/>
      <c r="W1228" s="63"/>
      <c r="X1228" s="61"/>
      <c r="Y1228" s="62"/>
      <c r="Z1228" s="16" t="str">
        <f t="shared" si="54"/>
        <v/>
      </c>
      <c r="AA1228" s="16" t="str">
        <f t="shared" si="55"/>
        <v/>
      </c>
      <c r="AB1228" s="16" t="str">
        <f t="shared" si="56"/>
        <v/>
      </c>
    </row>
    <row r="1229" spans="5:28">
      <c r="E1229" s="3"/>
      <c r="H1229" s="3"/>
      <c r="P1229" s="63"/>
      <c r="Q1229" s="63"/>
      <c r="R1229" s="62"/>
      <c r="S1229" s="64"/>
      <c r="T1229" s="65"/>
      <c r="U1229" s="64"/>
      <c r="V1229" s="63"/>
      <c r="W1229" s="63"/>
      <c r="X1229" s="61"/>
      <c r="Y1229" s="62"/>
      <c r="Z1229" s="16" t="str">
        <f t="shared" si="54"/>
        <v/>
      </c>
      <c r="AA1229" s="16" t="str">
        <f t="shared" si="55"/>
        <v/>
      </c>
      <c r="AB1229" s="16" t="str">
        <f t="shared" si="56"/>
        <v/>
      </c>
    </row>
    <row r="1230" spans="5:28">
      <c r="E1230" s="3"/>
      <c r="H1230" s="3"/>
      <c r="P1230" s="63"/>
      <c r="Q1230" s="63"/>
      <c r="R1230" s="62"/>
      <c r="S1230" s="64"/>
      <c r="T1230" s="65"/>
      <c r="U1230" s="64"/>
      <c r="V1230" s="63"/>
      <c r="W1230" s="63"/>
      <c r="X1230" s="61"/>
      <c r="Y1230" s="62"/>
      <c r="Z1230" s="16" t="str">
        <f t="shared" si="54"/>
        <v/>
      </c>
      <c r="AA1230" s="16" t="str">
        <f t="shared" si="55"/>
        <v/>
      </c>
      <c r="AB1230" s="16" t="str">
        <f t="shared" si="56"/>
        <v/>
      </c>
    </row>
    <row r="1231" spans="5:28">
      <c r="E1231" s="3"/>
      <c r="H1231" s="3"/>
      <c r="P1231" s="63"/>
      <c r="Q1231" s="63"/>
      <c r="R1231" s="62"/>
      <c r="S1231" s="64"/>
      <c r="T1231" s="65"/>
      <c r="U1231" s="64"/>
      <c r="V1231" s="63"/>
      <c r="W1231" s="63"/>
      <c r="X1231" s="61"/>
      <c r="Y1231" s="62"/>
      <c r="Z1231" s="16" t="str">
        <f t="shared" si="54"/>
        <v/>
      </c>
      <c r="AA1231" s="16" t="str">
        <f t="shared" si="55"/>
        <v/>
      </c>
      <c r="AB1231" s="16" t="str">
        <f t="shared" si="56"/>
        <v/>
      </c>
    </row>
    <row r="1232" spans="5:28">
      <c r="E1232" s="3"/>
      <c r="H1232" s="3"/>
      <c r="P1232" s="63"/>
      <c r="Q1232" s="63"/>
      <c r="R1232" s="62"/>
      <c r="S1232" s="64"/>
      <c r="T1232" s="65"/>
      <c r="U1232" s="64"/>
      <c r="V1232" s="63"/>
      <c r="W1232" s="63"/>
      <c r="X1232" s="61"/>
      <c r="Y1232" s="62"/>
      <c r="Z1232" s="16" t="str">
        <f t="shared" si="54"/>
        <v/>
      </c>
      <c r="AA1232" s="16" t="str">
        <f t="shared" si="55"/>
        <v/>
      </c>
      <c r="AB1232" s="16" t="str">
        <f t="shared" si="56"/>
        <v/>
      </c>
    </row>
    <row r="1233" spans="5:28">
      <c r="E1233" s="3"/>
      <c r="H1233" s="3"/>
      <c r="P1233" s="63"/>
      <c r="Q1233" s="63"/>
      <c r="R1233" s="62"/>
      <c r="S1233" s="64"/>
      <c r="T1233" s="65"/>
      <c r="U1233" s="64"/>
      <c r="V1233" s="63"/>
      <c r="W1233" s="63"/>
      <c r="X1233" s="61"/>
      <c r="Y1233" s="62"/>
      <c r="Z1233" s="16" t="str">
        <f t="shared" si="54"/>
        <v/>
      </c>
      <c r="AA1233" s="16" t="str">
        <f t="shared" si="55"/>
        <v/>
      </c>
      <c r="AB1233" s="16" t="str">
        <f t="shared" si="56"/>
        <v/>
      </c>
    </row>
    <row r="1234" spans="5:28">
      <c r="E1234" s="3"/>
      <c r="H1234" s="3"/>
      <c r="P1234" s="63"/>
      <c r="Q1234" s="63"/>
      <c r="R1234" s="62"/>
      <c r="S1234" s="64"/>
      <c r="T1234" s="65"/>
      <c r="U1234" s="64"/>
      <c r="V1234" s="63"/>
      <c r="W1234" s="63"/>
      <c r="X1234" s="61"/>
      <c r="Y1234" s="62"/>
      <c r="Z1234" s="16" t="str">
        <f t="shared" si="54"/>
        <v/>
      </c>
      <c r="AA1234" s="16" t="str">
        <f t="shared" si="55"/>
        <v/>
      </c>
      <c r="AB1234" s="16" t="str">
        <f t="shared" si="56"/>
        <v/>
      </c>
    </row>
    <row r="1235" spans="5:28">
      <c r="E1235" s="3"/>
      <c r="H1235" s="3"/>
      <c r="P1235" s="63"/>
      <c r="Q1235" s="63"/>
      <c r="R1235" s="62"/>
      <c r="S1235" s="64"/>
      <c r="T1235" s="65"/>
      <c r="U1235" s="64"/>
      <c r="V1235" s="63"/>
      <c r="W1235" s="63"/>
      <c r="X1235" s="61"/>
      <c r="Y1235" s="62"/>
      <c r="Z1235" s="16" t="str">
        <f t="shared" si="54"/>
        <v/>
      </c>
      <c r="AA1235" s="16" t="str">
        <f t="shared" si="55"/>
        <v/>
      </c>
      <c r="AB1235" s="16" t="str">
        <f t="shared" si="56"/>
        <v/>
      </c>
    </row>
    <row r="1236" spans="5:28">
      <c r="E1236" s="3"/>
      <c r="H1236" s="3"/>
      <c r="P1236" s="63"/>
      <c r="Q1236" s="63"/>
      <c r="R1236" s="62"/>
      <c r="S1236" s="64"/>
      <c r="T1236" s="65"/>
      <c r="U1236" s="64"/>
      <c r="V1236" s="63"/>
      <c r="W1236" s="63"/>
      <c r="X1236" s="61"/>
      <c r="Y1236" s="62"/>
      <c r="Z1236" s="16" t="str">
        <f t="shared" si="54"/>
        <v/>
      </c>
      <c r="AA1236" s="16" t="str">
        <f t="shared" si="55"/>
        <v/>
      </c>
      <c r="AB1236" s="16" t="str">
        <f t="shared" si="56"/>
        <v/>
      </c>
    </row>
    <row r="1237" spans="5:28">
      <c r="E1237" s="3"/>
      <c r="H1237" s="3"/>
      <c r="P1237" s="63"/>
      <c r="Q1237" s="63"/>
      <c r="R1237" s="62"/>
      <c r="S1237" s="64"/>
      <c r="T1237" s="65"/>
      <c r="U1237" s="64"/>
      <c r="V1237" s="63"/>
      <c r="W1237" s="63"/>
      <c r="X1237" s="61"/>
      <c r="Y1237" s="62"/>
      <c r="Z1237" s="16" t="str">
        <f t="shared" si="54"/>
        <v/>
      </c>
      <c r="AA1237" s="16" t="str">
        <f t="shared" si="55"/>
        <v/>
      </c>
      <c r="AB1237" s="16" t="str">
        <f t="shared" si="56"/>
        <v/>
      </c>
    </row>
    <row r="1238" spans="5:28">
      <c r="E1238" s="3"/>
      <c r="H1238" s="3"/>
      <c r="P1238" s="63"/>
      <c r="Q1238" s="63"/>
      <c r="R1238" s="62"/>
      <c r="S1238" s="64"/>
      <c r="T1238" s="65"/>
      <c r="U1238" s="64"/>
      <c r="V1238" s="63"/>
      <c r="W1238" s="63"/>
      <c r="X1238" s="61"/>
      <c r="Y1238" s="62"/>
      <c r="Z1238" s="16" t="str">
        <f t="shared" si="54"/>
        <v/>
      </c>
      <c r="AA1238" s="16" t="str">
        <f t="shared" si="55"/>
        <v/>
      </c>
      <c r="AB1238" s="16" t="str">
        <f t="shared" si="56"/>
        <v/>
      </c>
    </row>
    <row r="1239" spans="5:28">
      <c r="E1239" s="3"/>
      <c r="H1239" s="3"/>
      <c r="P1239" s="63"/>
      <c r="Q1239" s="63"/>
      <c r="R1239" s="62"/>
      <c r="S1239" s="64"/>
      <c r="T1239" s="65"/>
      <c r="U1239" s="64"/>
      <c r="V1239" s="63"/>
      <c r="W1239" s="63"/>
      <c r="X1239" s="61"/>
      <c r="Y1239" s="62"/>
      <c r="Z1239" s="16" t="str">
        <f t="shared" si="54"/>
        <v/>
      </c>
      <c r="AA1239" s="16" t="str">
        <f t="shared" si="55"/>
        <v/>
      </c>
      <c r="AB1239" s="16" t="str">
        <f t="shared" si="56"/>
        <v/>
      </c>
    </row>
    <row r="1240" spans="5:28">
      <c r="E1240" s="3"/>
      <c r="H1240" s="3"/>
      <c r="P1240" s="63"/>
      <c r="Q1240" s="63"/>
      <c r="R1240" s="62"/>
      <c r="S1240" s="64"/>
      <c r="T1240" s="65"/>
      <c r="U1240" s="64"/>
      <c r="V1240" s="63"/>
      <c r="W1240" s="63"/>
      <c r="X1240" s="61"/>
      <c r="Y1240" s="62"/>
      <c r="Z1240" s="16" t="str">
        <f t="shared" si="54"/>
        <v/>
      </c>
      <c r="AA1240" s="16" t="str">
        <f t="shared" si="55"/>
        <v/>
      </c>
      <c r="AB1240" s="16" t="str">
        <f t="shared" si="56"/>
        <v/>
      </c>
    </row>
    <row r="1241" spans="5:28">
      <c r="E1241" s="3"/>
      <c r="H1241" s="3"/>
      <c r="P1241" s="63"/>
      <c r="Q1241" s="63"/>
      <c r="R1241" s="62"/>
      <c r="S1241" s="64"/>
      <c r="T1241" s="65"/>
      <c r="U1241" s="64"/>
      <c r="V1241" s="63"/>
      <c r="W1241" s="63"/>
      <c r="X1241" s="61"/>
      <c r="Y1241" s="62"/>
      <c r="Z1241" s="16" t="str">
        <f t="shared" si="54"/>
        <v/>
      </c>
      <c r="AA1241" s="16" t="str">
        <f t="shared" si="55"/>
        <v/>
      </c>
      <c r="AB1241" s="16" t="str">
        <f t="shared" si="56"/>
        <v/>
      </c>
    </row>
    <row r="1242" spans="5:28">
      <c r="E1242" s="3"/>
      <c r="H1242" s="3"/>
      <c r="P1242" s="63"/>
      <c r="Q1242" s="63"/>
      <c r="R1242" s="62"/>
      <c r="S1242" s="64"/>
      <c r="T1242" s="65"/>
      <c r="U1242" s="64"/>
      <c r="V1242" s="63"/>
      <c r="W1242" s="63"/>
      <c r="X1242" s="61"/>
      <c r="Y1242" s="62"/>
      <c r="Z1242" s="16" t="str">
        <f t="shared" si="54"/>
        <v/>
      </c>
      <c r="AA1242" s="16" t="str">
        <f t="shared" si="55"/>
        <v/>
      </c>
      <c r="AB1242" s="16" t="str">
        <f t="shared" si="56"/>
        <v/>
      </c>
    </row>
    <row r="1243" spans="5:28">
      <c r="E1243" s="3"/>
      <c r="H1243" s="3"/>
      <c r="P1243" s="63"/>
      <c r="Q1243" s="63"/>
      <c r="R1243" s="62"/>
      <c r="S1243" s="64"/>
      <c r="T1243" s="65"/>
      <c r="U1243" s="64"/>
      <c r="V1243" s="63"/>
      <c r="W1243" s="63"/>
      <c r="X1243" s="61"/>
      <c r="Y1243" s="62"/>
      <c r="Z1243" s="16" t="str">
        <f t="shared" si="54"/>
        <v/>
      </c>
      <c r="AA1243" s="16" t="str">
        <f t="shared" si="55"/>
        <v/>
      </c>
      <c r="AB1243" s="16" t="str">
        <f t="shared" si="56"/>
        <v/>
      </c>
    </row>
    <row r="1244" spans="5:28">
      <c r="E1244" s="3"/>
      <c r="H1244" s="3"/>
      <c r="P1244" s="63"/>
      <c r="Q1244" s="63"/>
      <c r="R1244" s="62"/>
      <c r="S1244" s="64"/>
      <c r="T1244" s="65"/>
      <c r="U1244" s="64"/>
      <c r="V1244" s="63"/>
      <c r="W1244" s="63"/>
      <c r="X1244" s="61"/>
      <c r="Y1244" s="62"/>
      <c r="Z1244" s="16" t="str">
        <f t="shared" si="54"/>
        <v/>
      </c>
      <c r="AA1244" s="16" t="str">
        <f t="shared" si="55"/>
        <v/>
      </c>
      <c r="AB1244" s="16" t="str">
        <f t="shared" si="56"/>
        <v/>
      </c>
    </row>
    <row r="1245" spans="5:28">
      <c r="E1245" s="3"/>
      <c r="H1245" s="3"/>
      <c r="P1245" s="63"/>
      <c r="Q1245" s="63"/>
      <c r="R1245" s="62"/>
      <c r="S1245" s="64"/>
      <c r="T1245" s="65"/>
      <c r="U1245" s="64"/>
      <c r="V1245" s="63"/>
      <c r="W1245" s="63"/>
      <c r="X1245" s="61"/>
      <c r="Y1245" s="62"/>
      <c r="Z1245" s="16" t="str">
        <f t="shared" si="54"/>
        <v/>
      </c>
      <c r="AA1245" s="16" t="str">
        <f t="shared" si="55"/>
        <v/>
      </c>
      <c r="AB1245" s="16" t="str">
        <f t="shared" si="56"/>
        <v/>
      </c>
    </row>
    <row r="1246" spans="5:28">
      <c r="E1246" s="3"/>
      <c r="H1246" s="3"/>
      <c r="P1246" s="63"/>
      <c r="Q1246" s="63"/>
      <c r="R1246" s="62"/>
      <c r="S1246" s="64"/>
      <c r="T1246" s="65"/>
      <c r="U1246" s="64"/>
      <c r="V1246" s="63"/>
      <c r="W1246" s="63"/>
      <c r="X1246" s="61"/>
      <c r="Y1246" s="62"/>
      <c r="Z1246" s="16" t="str">
        <f t="shared" si="54"/>
        <v/>
      </c>
      <c r="AA1246" s="16" t="str">
        <f t="shared" si="55"/>
        <v/>
      </c>
      <c r="AB1246" s="16" t="str">
        <f t="shared" si="56"/>
        <v/>
      </c>
    </row>
    <row r="1247" spans="5:28">
      <c r="E1247" s="3"/>
      <c r="H1247" s="3"/>
      <c r="P1247" s="63"/>
      <c r="Q1247" s="63"/>
      <c r="R1247" s="62"/>
      <c r="S1247" s="64"/>
      <c r="T1247" s="65"/>
      <c r="U1247" s="64"/>
      <c r="V1247" s="63"/>
      <c r="W1247" s="63"/>
      <c r="X1247" s="61"/>
      <c r="Y1247" s="62"/>
      <c r="Z1247" s="16" t="str">
        <f t="shared" si="54"/>
        <v/>
      </c>
      <c r="AA1247" s="16" t="str">
        <f t="shared" si="55"/>
        <v/>
      </c>
      <c r="AB1247" s="16" t="str">
        <f t="shared" si="56"/>
        <v/>
      </c>
    </row>
    <row r="1248" spans="5:28">
      <c r="E1248" s="3"/>
      <c r="H1248" s="3"/>
      <c r="P1248" s="63"/>
      <c r="Q1248" s="63"/>
      <c r="R1248" s="62"/>
      <c r="S1248" s="64"/>
      <c r="T1248" s="65"/>
      <c r="U1248" s="64"/>
      <c r="V1248" s="63"/>
      <c r="W1248" s="63"/>
      <c r="X1248" s="61"/>
      <c r="Y1248" s="62"/>
      <c r="Z1248" s="16" t="str">
        <f t="shared" si="54"/>
        <v/>
      </c>
      <c r="AA1248" s="16" t="str">
        <f t="shared" si="55"/>
        <v/>
      </c>
      <c r="AB1248" s="16" t="str">
        <f t="shared" si="56"/>
        <v/>
      </c>
    </row>
    <row r="1249" spans="5:28">
      <c r="E1249" s="3"/>
      <c r="H1249" s="3"/>
      <c r="P1249" s="63"/>
      <c r="Q1249" s="63"/>
      <c r="R1249" s="62"/>
      <c r="S1249" s="64"/>
      <c r="T1249" s="65"/>
      <c r="U1249" s="64"/>
      <c r="V1249" s="63"/>
      <c r="W1249" s="63"/>
      <c r="X1249" s="61"/>
      <c r="Y1249" s="62"/>
      <c r="Z1249" s="16" t="str">
        <f t="shared" si="54"/>
        <v/>
      </c>
      <c r="AA1249" s="16" t="str">
        <f t="shared" si="55"/>
        <v/>
      </c>
      <c r="AB1249" s="16" t="str">
        <f t="shared" si="56"/>
        <v/>
      </c>
    </row>
    <row r="1250" spans="5:28">
      <c r="E1250" s="3"/>
      <c r="H1250" s="3"/>
      <c r="P1250" s="63"/>
      <c r="Q1250" s="63"/>
      <c r="R1250" s="62"/>
      <c r="S1250" s="64"/>
      <c r="T1250" s="65"/>
      <c r="U1250" s="64"/>
      <c r="V1250" s="63"/>
      <c r="W1250" s="63"/>
      <c r="X1250" s="61"/>
      <c r="Y1250" s="62"/>
      <c r="Z1250" s="16" t="str">
        <f t="shared" ref="Z1250:Z1281" si="57">IF($D$2="Calories",P1250,"")</f>
        <v/>
      </c>
      <c r="AA1250" s="16" t="str">
        <f t="shared" ref="AA1250:AA1281" si="58">IF($F$2="Grams",Q1250,IF($F$2="% Calories",R1250,""))</f>
        <v/>
      </c>
      <c r="AB1250" s="16" t="str">
        <f t="shared" ref="AB1250:AB1281" si="59">IF($G$2="Grams",M1250,"")</f>
        <v/>
      </c>
    </row>
    <row r="1251" spans="5:28">
      <c r="E1251" s="3"/>
      <c r="H1251" s="3"/>
      <c r="P1251" s="63"/>
      <c r="Q1251" s="63"/>
      <c r="R1251" s="62"/>
      <c r="S1251" s="64"/>
      <c r="T1251" s="65"/>
      <c r="U1251" s="64"/>
      <c r="V1251" s="63"/>
      <c r="W1251" s="63"/>
      <c r="X1251" s="61"/>
      <c r="Y1251" s="62"/>
      <c r="Z1251" s="16" t="str">
        <f t="shared" si="57"/>
        <v/>
      </c>
      <c r="AA1251" s="16" t="str">
        <f t="shared" si="58"/>
        <v/>
      </c>
      <c r="AB1251" s="16" t="str">
        <f t="shared" si="59"/>
        <v/>
      </c>
    </row>
    <row r="1252" spans="5:28">
      <c r="E1252" s="3"/>
      <c r="H1252" s="3"/>
      <c r="P1252" s="63"/>
      <c r="Q1252" s="63"/>
      <c r="R1252" s="62"/>
      <c r="S1252" s="64"/>
      <c r="T1252" s="65"/>
      <c r="U1252" s="64"/>
      <c r="V1252" s="63"/>
      <c r="W1252" s="63"/>
      <c r="X1252" s="61"/>
      <c r="Y1252" s="62"/>
      <c r="Z1252" s="16" t="str">
        <f t="shared" si="57"/>
        <v/>
      </c>
      <c r="AA1252" s="16" t="str">
        <f t="shared" si="58"/>
        <v/>
      </c>
      <c r="AB1252" s="16" t="str">
        <f t="shared" si="59"/>
        <v/>
      </c>
    </row>
    <row r="1253" spans="5:28">
      <c r="E1253" s="3"/>
      <c r="H1253" s="3"/>
      <c r="P1253" s="63"/>
      <c r="Q1253" s="63"/>
      <c r="R1253" s="62"/>
      <c r="S1253" s="64"/>
      <c r="T1253" s="65"/>
      <c r="U1253" s="64"/>
      <c r="V1253" s="63"/>
      <c r="W1253" s="63"/>
      <c r="X1253" s="61"/>
      <c r="Y1253" s="62"/>
      <c r="Z1253" s="16" t="str">
        <f t="shared" si="57"/>
        <v/>
      </c>
      <c r="AA1253" s="16" t="str">
        <f t="shared" si="58"/>
        <v/>
      </c>
      <c r="AB1253" s="16" t="str">
        <f t="shared" si="59"/>
        <v/>
      </c>
    </row>
    <row r="1254" spans="5:28">
      <c r="E1254" s="3"/>
      <c r="H1254" s="3"/>
      <c r="P1254" s="63"/>
      <c r="Q1254" s="63"/>
      <c r="R1254" s="62"/>
      <c r="S1254" s="64"/>
      <c r="T1254" s="65"/>
      <c r="U1254" s="64"/>
      <c r="V1254" s="63"/>
      <c r="W1254" s="63"/>
      <c r="X1254" s="61"/>
      <c r="Y1254" s="62"/>
      <c r="Z1254" s="16" t="str">
        <f t="shared" si="57"/>
        <v/>
      </c>
      <c r="AA1254" s="16" t="str">
        <f t="shared" si="58"/>
        <v/>
      </c>
      <c r="AB1254" s="16" t="str">
        <f t="shared" si="59"/>
        <v/>
      </c>
    </row>
    <row r="1255" spans="5:28">
      <c r="E1255" s="3"/>
      <c r="H1255" s="3"/>
      <c r="P1255" s="63"/>
      <c r="Q1255" s="63"/>
      <c r="R1255" s="62"/>
      <c r="S1255" s="64"/>
      <c r="T1255" s="65"/>
      <c r="U1255" s="64"/>
      <c r="V1255" s="63"/>
      <c r="W1255" s="63"/>
      <c r="X1255" s="61"/>
      <c r="Y1255" s="62"/>
      <c r="Z1255" s="16" t="str">
        <f t="shared" si="57"/>
        <v/>
      </c>
      <c r="AA1255" s="16" t="str">
        <f t="shared" si="58"/>
        <v/>
      </c>
      <c r="AB1255" s="16" t="str">
        <f t="shared" si="59"/>
        <v/>
      </c>
    </row>
    <row r="1256" spans="5:28">
      <c r="E1256" s="3"/>
      <c r="H1256" s="3"/>
      <c r="P1256" s="63"/>
      <c r="Q1256" s="63"/>
      <c r="R1256" s="62"/>
      <c r="S1256" s="64"/>
      <c r="T1256" s="65"/>
      <c r="U1256" s="64"/>
      <c r="V1256" s="63"/>
      <c r="W1256" s="63"/>
      <c r="X1256" s="61"/>
      <c r="Y1256" s="62"/>
      <c r="Z1256" s="16" t="str">
        <f t="shared" si="57"/>
        <v/>
      </c>
      <c r="AA1256" s="16" t="str">
        <f t="shared" si="58"/>
        <v/>
      </c>
      <c r="AB1256" s="16" t="str">
        <f t="shared" si="59"/>
        <v/>
      </c>
    </row>
    <row r="1257" spans="5:28">
      <c r="E1257" s="3"/>
      <c r="H1257" s="3"/>
      <c r="P1257" s="63"/>
      <c r="Q1257" s="63"/>
      <c r="R1257" s="62"/>
      <c r="S1257" s="64"/>
      <c r="T1257" s="65"/>
      <c r="U1257" s="64"/>
      <c r="V1257" s="63"/>
      <c r="W1257" s="63"/>
      <c r="X1257" s="61"/>
      <c r="Y1257" s="62"/>
      <c r="Z1257" s="16" t="str">
        <f t="shared" si="57"/>
        <v/>
      </c>
      <c r="AA1257" s="16" t="str">
        <f t="shared" si="58"/>
        <v/>
      </c>
      <c r="AB1257" s="16" t="str">
        <f t="shared" si="59"/>
        <v/>
      </c>
    </row>
    <row r="1258" spans="5:28">
      <c r="E1258" s="3"/>
      <c r="H1258" s="3"/>
      <c r="P1258" s="63"/>
      <c r="Q1258" s="63"/>
      <c r="R1258" s="62"/>
      <c r="S1258" s="64"/>
      <c r="T1258" s="65"/>
      <c r="U1258" s="64"/>
      <c r="V1258" s="63"/>
      <c r="W1258" s="63"/>
      <c r="X1258" s="61"/>
      <c r="Y1258" s="62"/>
      <c r="Z1258" s="16" t="str">
        <f t="shared" si="57"/>
        <v/>
      </c>
      <c r="AA1258" s="16" t="str">
        <f t="shared" si="58"/>
        <v/>
      </c>
      <c r="AB1258" s="16" t="str">
        <f t="shared" si="59"/>
        <v/>
      </c>
    </row>
    <row r="1259" spans="5:28">
      <c r="E1259" s="3"/>
      <c r="H1259" s="3"/>
      <c r="P1259" s="63"/>
      <c r="Q1259" s="63"/>
      <c r="R1259" s="62"/>
      <c r="S1259" s="64"/>
      <c r="T1259" s="65"/>
      <c r="U1259" s="64"/>
      <c r="V1259" s="63"/>
      <c r="W1259" s="63"/>
      <c r="X1259" s="61"/>
      <c r="Y1259" s="62"/>
      <c r="Z1259" s="16" t="str">
        <f t="shared" si="57"/>
        <v/>
      </c>
      <c r="AA1259" s="16" t="str">
        <f t="shared" si="58"/>
        <v/>
      </c>
      <c r="AB1259" s="16" t="str">
        <f t="shared" si="59"/>
        <v/>
      </c>
    </row>
    <row r="1260" spans="5:28">
      <c r="E1260" s="3"/>
      <c r="H1260" s="3"/>
      <c r="P1260" s="63"/>
      <c r="Q1260" s="63"/>
      <c r="R1260" s="62"/>
      <c r="S1260" s="64"/>
      <c r="T1260" s="65"/>
      <c r="U1260" s="64"/>
      <c r="V1260" s="63"/>
      <c r="W1260" s="63"/>
      <c r="X1260" s="61"/>
      <c r="Y1260" s="62"/>
      <c r="Z1260" s="16" t="str">
        <f t="shared" si="57"/>
        <v/>
      </c>
      <c r="AA1260" s="16" t="str">
        <f t="shared" si="58"/>
        <v/>
      </c>
      <c r="AB1260" s="16" t="str">
        <f t="shared" si="59"/>
        <v/>
      </c>
    </row>
    <row r="1261" spans="5:28">
      <c r="E1261" s="3"/>
      <c r="H1261" s="3"/>
      <c r="P1261" s="63"/>
      <c r="Q1261" s="63"/>
      <c r="R1261" s="62"/>
      <c r="S1261" s="64"/>
      <c r="T1261" s="65"/>
      <c r="U1261" s="64"/>
      <c r="V1261" s="63"/>
      <c r="W1261" s="63"/>
      <c r="X1261" s="61"/>
      <c r="Y1261" s="62"/>
      <c r="Z1261" s="16" t="str">
        <f t="shared" si="57"/>
        <v/>
      </c>
      <c r="AA1261" s="16" t="str">
        <f t="shared" si="58"/>
        <v/>
      </c>
      <c r="AB1261" s="16" t="str">
        <f t="shared" si="59"/>
        <v/>
      </c>
    </row>
    <row r="1262" spans="5:28">
      <c r="E1262" s="3"/>
      <c r="H1262" s="3"/>
      <c r="P1262" s="63"/>
      <c r="Q1262" s="63"/>
      <c r="R1262" s="62"/>
      <c r="S1262" s="64"/>
      <c r="T1262" s="65"/>
      <c r="U1262" s="64"/>
      <c r="V1262" s="63"/>
      <c r="W1262" s="63"/>
      <c r="X1262" s="61"/>
      <c r="Y1262" s="62"/>
      <c r="Z1262" s="16" t="str">
        <f t="shared" si="57"/>
        <v/>
      </c>
      <c r="AA1262" s="16" t="str">
        <f t="shared" si="58"/>
        <v/>
      </c>
      <c r="AB1262" s="16" t="str">
        <f t="shared" si="59"/>
        <v/>
      </c>
    </row>
    <row r="1263" spans="5:28">
      <c r="E1263" s="3"/>
      <c r="H1263" s="3"/>
      <c r="P1263" s="63"/>
      <c r="Q1263" s="63"/>
      <c r="R1263" s="62"/>
      <c r="S1263" s="64"/>
      <c r="T1263" s="65"/>
      <c r="U1263" s="64"/>
      <c r="V1263" s="63"/>
      <c r="W1263" s="63"/>
      <c r="X1263" s="61"/>
      <c r="Y1263" s="62"/>
      <c r="Z1263" s="16" t="str">
        <f t="shared" si="57"/>
        <v/>
      </c>
      <c r="AA1263" s="16" t="str">
        <f t="shared" si="58"/>
        <v/>
      </c>
      <c r="AB1263" s="16" t="str">
        <f t="shared" si="59"/>
        <v/>
      </c>
    </row>
    <row r="1264" spans="5:28">
      <c r="E1264" s="3"/>
      <c r="H1264" s="3"/>
      <c r="P1264" s="63"/>
      <c r="Q1264" s="63"/>
      <c r="R1264" s="62"/>
      <c r="S1264" s="64"/>
      <c r="T1264" s="65"/>
      <c r="U1264" s="64"/>
      <c r="V1264" s="63"/>
      <c r="W1264" s="63"/>
      <c r="X1264" s="61"/>
      <c r="Y1264" s="62"/>
      <c r="Z1264" s="16" t="str">
        <f t="shared" si="57"/>
        <v/>
      </c>
      <c r="AA1264" s="16" t="str">
        <f t="shared" si="58"/>
        <v/>
      </c>
      <c r="AB1264" s="16" t="str">
        <f t="shared" si="59"/>
        <v/>
      </c>
    </row>
    <row r="1265" spans="5:28">
      <c r="E1265" s="3"/>
      <c r="H1265" s="3"/>
      <c r="P1265" s="63"/>
      <c r="Q1265" s="63"/>
      <c r="R1265" s="62"/>
      <c r="S1265" s="64"/>
      <c r="T1265" s="65"/>
      <c r="U1265" s="64"/>
      <c r="V1265" s="63"/>
      <c r="W1265" s="63"/>
      <c r="X1265" s="61"/>
      <c r="Y1265" s="62"/>
      <c r="Z1265" s="16" t="str">
        <f t="shared" si="57"/>
        <v/>
      </c>
      <c r="AA1265" s="16" t="str">
        <f t="shared" si="58"/>
        <v/>
      </c>
      <c r="AB1265" s="16" t="str">
        <f t="shared" si="59"/>
        <v/>
      </c>
    </row>
    <row r="1266" spans="5:28">
      <c r="E1266" s="3"/>
      <c r="H1266" s="3"/>
      <c r="P1266" s="63"/>
      <c r="Q1266" s="63"/>
      <c r="R1266" s="62"/>
      <c r="S1266" s="64"/>
      <c r="T1266" s="65"/>
      <c r="U1266" s="64"/>
      <c r="V1266" s="63"/>
      <c r="W1266" s="63"/>
      <c r="X1266" s="61"/>
      <c r="Y1266" s="62"/>
      <c r="Z1266" s="16" t="str">
        <f t="shared" si="57"/>
        <v/>
      </c>
      <c r="AA1266" s="16" t="str">
        <f t="shared" si="58"/>
        <v/>
      </c>
      <c r="AB1266" s="16" t="str">
        <f t="shared" si="59"/>
        <v/>
      </c>
    </row>
    <row r="1267" spans="5:28">
      <c r="E1267" s="3"/>
      <c r="H1267" s="3"/>
      <c r="P1267" s="63"/>
      <c r="Q1267" s="63"/>
      <c r="R1267" s="62"/>
      <c r="S1267" s="64"/>
      <c r="T1267" s="65"/>
      <c r="U1267" s="64"/>
      <c r="V1267" s="63"/>
      <c r="W1267" s="63"/>
      <c r="X1267" s="61"/>
      <c r="Y1267" s="62"/>
      <c r="Z1267" s="16" t="str">
        <f t="shared" si="57"/>
        <v/>
      </c>
      <c r="AA1267" s="16" t="str">
        <f t="shared" si="58"/>
        <v/>
      </c>
      <c r="AB1267" s="16" t="str">
        <f t="shared" si="59"/>
        <v/>
      </c>
    </row>
    <row r="1268" spans="5:28">
      <c r="E1268" s="3"/>
      <c r="H1268" s="3"/>
      <c r="P1268" s="63"/>
      <c r="Q1268" s="63"/>
      <c r="R1268" s="62"/>
      <c r="S1268" s="64"/>
      <c r="T1268" s="65"/>
      <c r="U1268" s="64"/>
      <c r="V1268" s="63"/>
      <c r="W1268" s="63"/>
      <c r="X1268" s="61"/>
      <c r="Y1268" s="62"/>
      <c r="Z1268" s="16" t="str">
        <f t="shared" si="57"/>
        <v/>
      </c>
      <c r="AA1268" s="16" t="str">
        <f t="shared" si="58"/>
        <v/>
      </c>
      <c r="AB1268" s="16" t="str">
        <f t="shared" si="59"/>
        <v/>
      </c>
    </row>
    <row r="1269" spans="5:28">
      <c r="E1269" s="3"/>
      <c r="H1269" s="3"/>
      <c r="P1269" s="63"/>
      <c r="Q1269" s="63"/>
      <c r="R1269" s="62"/>
      <c r="S1269" s="64"/>
      <c r="T1269" s="65"/>
      <c r="U1269" s="64"/>
      <c r="V1269" s="63"/>
      <c r="W1269" s="63"/>
      <c r="X1269" s="61"/>
      <c r="Y1269" s="62"/>
      <c r="Z1269" s="16" t="str">
        <f t="shared" si="57"/>
        <v/>
      </c>
      <c r="AA1269" s="16" t="str">
        <f t="shared" si="58"/>
        <v/>
      </c>
      <c r="AB1269" s="16" t="str">
        <f t="shared" si="59"/>
        <v/>
      </c>
    </row>
    <row r="1270" spans="5:28">
      <c r="E1270" s="3"/>
      <c r="H1270" s="3"/>
      <c r="P1270" s="63"/>
      <c r="Q1270" s="63"/>
      <c r="R1270" s="62"/>
      <c r="S1270" s="64"/>
      <c r="T1270" s="65"/>
      <c r="U1270" s="64"/>
      <c r="V1270" s="63"/>
      <c r="W1270" s="63"/>
      <c r="X1270" s="61"/>
      <c r="Y1270" s="62"/>
      <c r="Z1270" s="16" t="str">
        <f t="shared" si="57"/>
        <v/>
      </c>
      <c r="AA1270" s="16" t="str">
        <f t="shared" si="58"/>
        <v/>
      </c>
      <c r="AB1270" s="16" t="str">
        <f t="shared" si="59"/>
        <v/>
      </c>
    </row>
    <row r="1271" spans="5:28">
      <c r="E1271" s="3"/>
      <c r="H1271" s="3"/>
      <c r="P1271" s="63"/>
      <c r="Q1271" s="63"/>
      <c r="R1271" s="62"/>
      <c r="S1271" s="64"/>
      <c r="T1271" s="65"/>
      <c r="U1271" s="64"/>
      <c r="V1271" s="63"/>
      <c r="W1271" s="63"/>
      <c r="X1271" s="61"/>
      <c r="Y1271" s="62"/>
      <c r="Z1271" s="16" t="str">
        <f t="shared" si="57"/>
        <v/>
      </c>
      <c r="AA1271" s="16" t="str">
        <f t="shared" si="58"/>
        <v/>
      </c>
      <c r="AB1271" s="16" t="str">
        <f t="shared" si="59"/>
        <v/>
      </c>
    </row>
    <row r="1272" spans="5:28">
      <c r="E1272" s="3"/>
      <c r="H1272" s="3"/>
      <c r="P1272" s="63"/>
      <c r="Q1272" s="63"/>
      <c r="R1272" s="62"/>
      <c r="S1272" s="64"/>
      <c r="T1272" s="65"/>
      <c r="U1272" s="64"/>
      <c r="V1272" s="63"/>
      <c r="W1272" s="63"/>
      <c r="X1272" s="61"/>
      <c r="Y1272" s="62"/>
      <c r="Z1272" s="16" t="str">
        <f t="shared" si="57"/>
        <v/>
      </c>
      <c r="AA1272" s="16" t="str">
        <f t="shared" si="58"/>
        <v/>
      </c>
      <c r="AB1272" s="16" t="str">
        <f t="shared" si="59"/>
        <v/>
      </c>
    </row>
    <row r="1273" spans="5:28">
      <c r="E1273" s="3"/>
      <c r="H1273" s="3"/>
      <c r="P1273" s="63"/>
      <c r="Q1273" s="63"/>
      <c r="R1273" s="62"/>
      <c r="S1273" s="64"/>
      <c r="T1273" s="65"/>
      <c r="U1273" s="64"/>
      <c r="V1273" s="63"/>
      <c r="W1273" s="63"/>
      <c r="X1273" s="61"/>
      <c r="Y1273" s="62"/>
      <c r="Z1273" s="16" t="str">
        <f t="shared" si="57"/>
        <v/>
      </c>
      <c r="AA1273" s="16" t="str">
        <f t="shared" si="58"/>
        <v/>
      </c>
      <c r="AB1273" s="16" t="str">
        <f t="shared" si="59"/>
        <v/>
      </c>
    </row>
    <row r="1274" spans="5:28">
      <c r="E1274" s="3"/>
      <c r="H1274" s="3"/>
      <c r="P1274" s="63"/>
      <c r="Q1274" s="63"/>
      <c r="R1274" s="62"/>
      <c r="S1274" s="64"/>
      <c r="T1274" s="65"/>
      <c r="U1274" s="64"/>
      <c r="V1274" s="63"/>
      <c r="W1274" s="63"/>
      <c r="X1274" s="61"/>
      <c r="Y1274" s="62"/>
      <c r="Z1274" s="16" t="str">
        <f t="shared" si="57"/>
        <v/>
      </c>
      <c r="AA1274" s="16" t="str">
        <f t="shared" si="58"/>
        <v/>
      </c>
      <c r="AB1274" s="16" t="str">
        <f t="shared" si="59"/>
        <v/>
      </c>
    </row>
    <row r="1275" spans="5:28">
      <c r="E1275" s="3"/>
      <c r="H1275" s="3"/>
      <c r="P1275" s="63"/>
      <c r="Q1275" s="63"/>
      <c r="R1275" s="62"/>
      <c r="S1275" s="64"/>
      <c r="T1275" s="65"/>
      <c r="U1275" s="64"/>
      <c r="V1275" s="63"/>
      <c r="W1275" s="63"/>
      <c r="X1275" s="61"/>
      <c r="Y1275" s="62"/>
      <c r="Z1275" s="16" t="str">
        <f t="shared" si="57"/>
        <v/>
      </c>
      <c r="AA1275" s="16" t="str">
        <f t="shared" si="58"/>
        <v/>
      </c>
      <c r="AB1275" s="16" t="str">
        <f t="shared" si="59"/>
        <v/>
      </c>
    </row>
    <row r="1276" spans="5:28">
      <c r="E1276" s="3"/>
      <c r="H1276" s="3"/>
      <c r="P1276" s="63"/>
      <c r="Q1276" s="63"/>
      <c r="R1276" s="62"/>
      <c r="S1276" s="64"/>
      <c r="T1276" s="65"/>
      <c r="U1276" s="64"/>
      <c r="V1276" s="63"/>
      <c r="W1276" s="63"/>
      <c r="X1276" s="61"/>
      <c r="Y1276" s="62"/>
      <c r="Z1276" s="16" t="str">
        <f t="shared" si="57"/>
        <v/>
      </c>
      <c r="AA1276" s="16" t="str">
        <f t="shared" si="58"/>
        <v/>
      </c>
      <c r="AB1276" s="16" t="str">
        <f t="shared" si="59"/>
        <v/>
      </c>
    </row>
    <row r="1277" spans="5:28">
      <c r="E1277" s="3"/>
      <c r="H1277" s="3"/>
      <c r="P1277" s="63"/>
      <c r="Q1277" s="63"/>
      <c r="R1277" s="62"/>
      <c r="S1277" s="64"/>
      <c r="T1277" s="65"/>
      <c r="U1277" s="64"/>
      <c r="V1277" s="63"/>
      <c r="W1277" s="63"/>
      <c r="X1277" s="61"/>
      <c r="Y1277" s="62"/>
      <c r="Z1277" s="16" t="str">
        <f t="shared" si="57"/>
        <v/>
      </c>
      <c r="AA1277" s="16" t="str">
        <f t="shared" si="58"/>
        <v/>
      </c>
      <c r="AB1277" s="16" t="str">
        <f t="shared" si="59"/>
        <v/>
      </c>
    </row>
    <row r="1278" spans="5:28">
      <c r="E1278" s="3"/>
      <c r="H1278" s="3"/>
      <c r="P1278" s="63"/>
      <c r="Q1278" s="63"/>
      <c r="R1278" s="62"/>
      <c r="S1278" s="64"/>
      <c r="T1278" s="65"/>
      <c r="U1278" s="64"/>
      <c r="V1278" s="63"/>
      <c r="W1278" s="63"/>
      <c r="X1278" s="61"/>
      <c r="Y1278" s="62"/>
      <c r="Z1278" s="16" t="str">
        <f t="shared" si="57"/>
        <v/>
      </c>
      <c r="AA1278" s="16" t="str">
        <f t="shared" si="58"/>
        <v/>
      </c>
      <c r="AB1278" s="16" t="str">
        <f t="shared" si="59"/>
        <v/>
      </c>
    </row>
    <row r="1279" spans="5:28">
      <c r="E1279" s="3"/>
      <c r="P1279" s="63"/>
      <c r="Q1279" s="63"/>
      <c r="R1279" s="62"/>
      <c r="S1279" s="64"/>
      <c r="T1279" s="65"/>
      <c r="U1279" s="64"/>
      <c r="V1279" s="63"/>
      <c r="W1279" s="63"/>
      <c r="X1279" s="61"/>
      <c r="Y1279" s="62"/>
      <c r="Z1279" s="16" t="str">
        <f t="shared" si="57"/>
        <v/>
      </c>
      <c r="AA1279" s="16" t="str">
        <f t="shared" si="58"/>
        <v/>
      </c>
      <c r="AB1279" s="16" t="str">
        <f t="shared" si="59"/>
        <v/>
      </c>
    </row>
    <row r="1280" spans="5:28">
      <c r="E1280" s="3"/>
      <c r="P1280" s="63"/>
      <c r="Q1280" s="63"/>
      <c r="R1280" s="62"/>
      <c r="S1280" s="64"/>
      <c r="T1280" s="65"/>
      <c r="U1280" s="64"/>
      <c r="V1280" s="63"/>
      <c r="W1280" s="63"/>
      <c r="X1280" s="61"/>
      <c r="Y1280" s="62"/>
      <c r="Z1280" s="16" t="str">
        <f t="shared" si="57"/>
        <v/>
      </c>
      <c r="AA1280" s="16" t="str">
        <f t="shared" si="58"/>
        <v/>
      </c>
      <c r="AB1280" s="16" t="str">
        <f t="shared" si="59"/>
        <v/>
      </c>
    </row>
    <row r="1281" spans="5:28">
      <c r="E1281" s="3"/>
      <c r="P1281" s="63"/>
      <c r="Q1281" s="63"/>
      <c r="R1281" s="62"/>
      <c r="S1281" s="64"/>
      <c r="T1281" s="65"/>
      <c r="U1281" s="64"/>
      <c r="V1281" s="63"/>
      <c r="W1281" s="63"/>
      <c r="X1281" s="61"/>
      <c r="Y1281" s="62"/>
      <c r="Z1281" s="16" t="str">
        <f t="shared" si="57"/>
        <v/>
      </c>
      <c r="AA1281" s="16" t="str">
        <f t="shared" si="58"/>
        <v/>
      </c>
      <c r="AB1281" s="16" t="str">
        <f t="shared" si="59"/>
        <v/>
      </c>
    </row>
    <row r="1282" spans="5:28">
      <c r="E1282" s="3"/>
      <c r="P1282" s="63"/>
      <c r="Q1282" s="63"/>
      <c r="R1282" s="62"/>
      <c r="S1282" s="64"/>
      <c r="T1282" s="65"/>
      <c r="U1282" s="64"/>
      <c r="V1282" s="63"/>
      <c r="W1282" s="63"/>
      <c r="X1282" s="61"/>
      <c r="Y1282" s="62"/>
      <c r="Z1282" s="16" t="str">
        <f t="shared" ref="Z1282:Z1313" si="60">IF($D$2="Calories",P1282,"")</f>
        <v/>
      </c>
      <c r="AA1282" s="16" t="str">
        <f t="shared" ref="AA1282:AA1313" si="61">IF($F$2="Grams",Q1282,IF($F$2="% Calories",R1282,""))</f>
        <v/>
      </c>
      <c r="AB1282" s="16" t="str">
        <f t="shared" ref="AB1282:AB1313" si="62">IF($G$2="Grams",M1282,"")</f>
        <v/>
      </c>
    </row>
    <row r="1283" spans="5:28">
      <c r="E1283" s="3"/>
      <c r="P1283" s="63"/>
      <c r="Q1283" s="63"/>
      <c r="R1283" s="62"/>
      <c r="S1283" s="64"/>
      <c r="T1283" s="65"/>
      <c r="U1283" s="64"/>
      <c r="V1283" s="63"/>
      <c r="W1283" s="63"/>
      <c r="X1283" s="61"/>
      <c r="Y1283" s="62"/>
      <c r="Z1283" s="16" t="str">
        <f t="shared" si="60"/>
        <v/>
      </c>
      <c r="AA1283" s="16" t="str">
        <f t="shared" si="61"/>
        <v/>
      </c>
      <c r="AB1283" s="16" t="str">
        <f t="shared" si="62"/>
        <v/>
      </c>
    </row>
    <row r="1284" spans="5:28">
      <c r="E1284" s="3"/>
      <c r="P1284" s="63"/>
      <c r="Q1284" s="63"/>
      <c r="R1284" s="62"/>
      <c r="S1284" s="64"/>
      <c r="T1284" s="65"/>
      <c r="U1284" s="64"/>
      <c r="V1284" s="63"/>
      <c r="W1284" s="63"/>
      <c r="X1284" s="61"/>
      <c r="Y1284" s="62"/>
      <c r="Z1284" s="16" t="str">
        <f t="shared" si="60"/>
        <v/>
      </c>
      <c r="AA1284" s="16" t="str">
        <f t="shared" si="61"/>
        <v/>
      </c>
      <c r="AB1284" s="16" t="str">
        <f t="shared" si="62"/>
        <v/>
      </c>
    </row>
    <row r="1285" spans="5:28">
      <c r="E1285" s="3"/>
      <c r="P1285" s="63"/>
      <c r="Q1285" s="63"/>
      <c r="R1285" s="62"/>
      <c r="S1285" s="64"/>
      <c r="T1285" s="65"/>
      <c r="U1285" s="64"/>
      <c r="V1285" s="63"/>
      <c r="W1285" s="63"/>
      <c r="X1285" s="61"/>
      <c r="Y1285" s="62"/>
      <c r="Z1285" s="16" t="str">
        <f t="shared" si="60"/>
        <v/>
      </c>
      <c r="AA1285" s="16" t="str">
        <f t="shared" si="61"/>
        <v/>
      </c>
      <c r="AB1285" s="16" t="str">
        <f t="shared" si="62"/>
        <v/>
      </c>
    </row>
    <row r="1286" spans="5:28">
      <c r="E1286" s="3"/>
      <c r="P1286" s="63"/>
      <c r="Q1286" s="63"/>
      <c r="R1286" s="62"/>
      <c r="S1286" s="64"/>
      <c r="T1286" s="65"/>
      <c r="U1286" s="64"/>
      <c r="V1286" s="63"/>
      <c r="W1286" s="63"/>
      <c r="X1286" s="61"/>
      <c r="Y1286" s="62"/>
      <c r="Z1286" s="16" t="str">
        <f t="shared" si="60"/>
        <v/>
      </c>
      <c r="AA1286" s="16" t="str">
        <f t="shared" si="61"/>
        <v/>
      </c>
      <c r="AB1286" s="16" t="str">
        <f t="shared" si="62"/>
        <v/>
      </c>
    </row>
    <row r="1287" spans="5:28">
      <c r="E1287" s="3"/>
      <c r="P1287" s="63"/>
      <c r="Q1287" s="63"/>
      <c r="R1287" s="62"/>
      <c r="S1287" s="64"/>
      <c r="T1287" s="65"/>
      <c r="U1287" s="64"/>
      <c r="V1287" s="63"/>
      <c r="W1287" s="63"/>
      <c r="X1287" s="61"/>
      <c r="Y1287" s="62"/>
      <c r="Z1287" s="16" t="str">
        <f t="shared" si="60"/>
        <v/>
      </c>
      <c r="AA1287" s="16" t="str">
        <f t="shared" si="61"/>
        <v/>
      </c>
      <c r="AB1287" s="16" t="str">
        <f t="shared" si="62"/>
        <v/>
      </c>
    </row>
    <row r="1288" spans="5:28">
      <c r="E1288" s="3"/>
      <c r="P1288" s="63"/>
      <c r="Q1288" s="63"/>
      <c r="R1288" s="62"/>
      <c r="S1288" s="64"/>
      <c r="T1288" s="65"/>
      <c r="U1288" s="64"/>
      <c r="V1288" s="63"/>
      <c r="W1288" s="63"/>
      <c r="X1288" s="61"/>
      <c r="Y1288" s="62"/>
      <c r="Z1288" s="16" t="str">
        <f t="shared" si="60"/>
        <v/>
      </c>
      <c r="AA1288" s="16" t="str">
        <f t="shared" si="61"/>
        <v/>
      </c>
      <c r="AB1288" s="16" t="str">
        <f t="shared" si="62"/>
        <v/>
      </c>
    </row>
    <row r="1289" spans="5:28">
      <c r="E1289" s="3"/>
      <c r="P1289" s="63"/>
      <c r="Q1289" s="63"/>
      <c r="R1289" s="62"/>
      <c r="S1289" s="64"/>
      <c r="T1289" s="65"/>
      <c r="U1289" s="64"/>
      <c r="V1289" s="63"/>
      <c r="W1289" s="63"/>
      <c r="X1289" s="61"/>
      <c r="Y1289" s="62"/>
      <c r="Z1289" s="16" t="str">
        <f t="shared" si="60"/>
        <v/>
      </c>
      <c r="AA1289" s="16" t="str">
        <f t="shared" si="61"/>
        <v/>
      </c>
      <c r="AB1289" s="16" t="str">
        <f t="shared" si="62"/>
        <v/>
      </c>
    </row>
    <row r="1290" spans="5:28">
      <c r="E1290" s="3"/>
      <c r="P1290" s="63"/>
      <c r="Q1290" s="63"/>
      <c r="R1290" s="62"/>
      <c r="S1290" s="64"/>
      <c r="T1290" s="65"/>
      <c r="U1290" s="64"/>
      <c r="V1290" s="63"/>
      <c r="W1290" s="63"/>
      <c r="X1290" s="61"/>
      <c r="Y1290" s="62"/>
      <c r="Z1290" s="16" t="str">
        <f t="shared" si="60"/>
        <v/>
      </c>
      <c r="AA1290" s="16" t="str">
        <f t="shared" si="61"/>
        <v/>
      </c>
      <c r="AB1290" s="16" t="str">
        <f t="shared" si="62"/>
        <v/>
      </c>
    </row>
    <row r="1291" spans="5:28">
      <c r="E1291" s="3"/>
      <c r="P1291" s="63"/>
      <c r="Q1291" s="63"/>
      <c r="R1291" s="62"/>
      <c r="S1291" s="64"/>
      <c r="T1291" s="65"/>
      <c r="U1291" s="64"/>
      <c r="V1291" s="63"/>
      <c r="W1291" s="63"/>
      <c r="X1291" s="61"/>
      <c r="Y1291" s="62"/>
      <c r="Z1291" s="16" t="str">
        <f t="shared" si="60"/>
        <v/>
      </c>
      <c r="AA1291" s="16" t="str">
        <f t="shared" si="61"/>
        <v/>
      </c>
      <c r="AB1291" s="16" t="str">
        <f t="shared" si="62"/>
        <v/>
      </c>
    </row>
    <row r="1292" spans="5:28">
      <c r="E1292" s="3"/>
      <c r="P1292" s="63"/>
      <c r="Q1292" s="63"/>
      <c r="R1292" s="62"/>
      <c r="S1292" s="64"/>
      <c r="T1292" s="65"/>
      <c r="U1292" s="64"/>
      <c r="V1292" s="63"/>
      <c r="W1292" s="63"/>
      <c r="X1292" s="61"/>
      <c r="Y1292" s="62"/>
      <c r="Z1292" s="16" t="str">
        <f t="shared" si="60"/>
        <v/>
      </c>
      <c r="AA1292" s="16" t="str">
        <f t="shared" si="61"/>
        <v/>
      </c>
      <c r="AB1292" s="16" t="str">
        <f t="shared" si="62"/>
        <v/>
      </c>
    </row>
    <row r="1293" spans="5:28">
      <c r="E1293" s="3"/>
      <c r="P1293" s="63"/>
      <c r="Q1293" s="63"/>
      <c r="R1293" s="62"/>
      <c r="S1293" s="64"/>
      <c r="T1293" s="65"/>
      <c r="U1293" s="64"/>
      <c r="V1293" s="63"/>
      <c r="W1293" s="63"/>
      <c r="X1293" s="61"/>
      <c r="Y1293" s="62"/>
      <c r="Z1293" s="16" t="str">
        <f t="shared" si="60"/>
        <v/>
      </c>
      <c r="AA1293" s="16" t="str">
        <f t="shared" si="61"/>
        <v/>
      </c>
      <c r="AB1293" s="16" t="str">
        <f t="shared" si="62"/>
        <v/>
      </c>
    </row>
    <row r="1294" spans="5:28">
      <c r="E1294" s="3"/>
      <c r="P1294" s="63"/>
      <c r="Q1294" s="63"/>
      <c r="R1294" s="62"/>
      <c r="S1294" s="64"/>
      <c r="T1294" s="65"/>
      <c r="U1294" s="64"/>
      <c r="V1294" s="63"/>
      <c r="W1294" s="63"/>
      <c r="X1294" s="61"/>
      <c r="Y1294" s="62"/>
      <c r="Z1294" s="16" t="str">
        <f t="shared" si="60"/>
        <v/>
      </c>
      <c r="AA1294" s="16" t="str">
        <f t="shared" si="61"/>
        <v/>
      </c>
      <c r="AB1294" s="16" t="str">
        <f t="shared" si="62"/>
        <v/>
      </c>
    </row>
    <row r="1295" spans="5:28">
      <c r="E1295" s="3"/>
      <c r="P1295" s="63"/>
      <c r="Q1295" s="63"/>
      <c r="R1295" s="62"/>
      <c r="S1295" s="64"/>
      <c r="T1295" s="65"/>
      <c r="U1295" s="64"/>
      <c r="V1295" s="63"/>
      <c r="W1295" s="63"/>
      <c r="X1295" s="61"/>
      <c r="Y1295" s="62"/>
      <c r="Z1295" s="16" t="str">
        <f t="shared" si="60"/>
        <v/>
      </c>
      <c r="AA1295" s="16" t="str">
        <f t="shared" si="61"/>
        <v/>
      </c>
      <c r="AB1295" s="16" t="str">
        <f t="shared" si="62"/>
        <v/>
      </c>
    </row>
    <row r="1296" spans="5:28">
      <c r="E1296" s="3"/>
      <c r="P1296" s="63"/>
      <c r="Q1296" s="63"/>
      <c r="R1296" s="62"/>
      <c r="S1296" s="64"/>
      <c r="T1296" s="65"/>
      <c r="U1296" s="64"/>
      <c r="V1296" s="63"/>
      <c r="W1296" s="63"/>
      <c r="X1296" s="61"/>
      <c r="Y1296" s="62"/>
      <c r="Z1296" s="16" t="str">
        <f t="shared" si="60"/>
        <v/>
      </c>
      <c r="AA1296" s="16" t="str">
        <f t="shared" si="61"/>
        <v/>
      </c>
      <c r="AB1296" s="16" t="str">
        <f t="shared" si="62"/>
        <v/>
      </c>
    </row>
    <row r="1297" spans="5:28">
      <c r="E1297" s="3"/>
      <c r="P1297" s="63"/>
      <c r="Q1297" s="63"/>
      <c r="R1297" s="62"/>
      <c r="S1297" s="64"/>
      <c r="T1297" s="65"/>
      <c r="U1297" s="64"/>
      <c r="V1297" s="63"/>
      <c r="W1297" s="63"/>
      <c r="X1297" s="61"/>
      <c r="Y1297" s="62"/>
      <c r="Z1297" s="16" t="str">
        <f t="shared" si="60"/>
        <v/>
      </c>
      <c r="AA1297" s="16" t="str">
        <f t="shared" si="61"/>
        <v/>
      </c>
      <c r="AB1297" s="16" t="str">
        <f t="shared" si="62"/>
        <v/>
      </c>
    </row>
    <row r="1298" spans="5:28">
      <c r="E1298" s="3"/>
      <c r="P1298" s="63"/>
      <c r="Q1298" s="63"/>
      <c r="R1298" s="62"/>
      <c r="S1298" s="64"/>
      <c r="T1298" s="65"/>
      <c r="U1298" s="64"/>
      <c r="V1298" s="63"/>
      <c r="W1298" s="63"/>
      <c r="X1298" s="61"/>
      <c r="Y1298" s="62"/>
      <c r="Z1298" s="16" t="str">
        <f t="shared" si="60"/>
        <v/>
      </c>
      <c r="AA1298" s="16" t="str">
        <f t="shared" si="61"/>
        <v/>
      </c>
      <c r="AB1298" s="16" t="str">
        <f t="shared" si="62"/>
        <v/>
      </c>
    </row>
    <row r="1299" spans="5:28">
      <c r="E1299" s="3"/>
      <c r="P1299" s="63"/>
      <c r="Q1299" s="63"/>
      <c r="R1299" s="62"/>
      <c r="S1299" s="64"/>
      <c r="T1299" s="65"/>
      <c r="U1299" s="64"/>
      <c r="V1299" s="63"/>
      <c r="W1299" s="63"/>
      <c r="X1299" s="61"/>
      <c r="Y1299" s="62"/>
      <c r="Z1299" s="16" t="str">
        <f t="shared" si="60"/>
        <v/>
      </c>
      <c r="AA1299" s="16" t="str">
        <f t="shared" si="61"/>
        <v/>
      </c>
      <c r="AB1299" s="16" t="str">
        <f t="shared" si="62"/>
        <v/>
      </c>
    </row>
    <row r="1300" spans="5:28">
      <c r="E1300" s="3"/>
      <c r="P1300" s="63"/>
      <c r="Q1300" s="63"/>
      <c r="R1300" s="62"/>
      <c r="S1300" s="64"/>
      <c r="T1300" s="65"/>
      <c r="U1300" s="64"/>
      <c r="V1300" s="63"/>
      <c r="W1300" s="63"/>
      <c r="X1300" s="61"/>
      <c r="Y1300" s="62"/>
      <c r="Z1300" s="16" t="str">
        <f t="shared" si="60"/>
        <v/>
      </c>
      <c r="AA1300" s="16" t="str">
        <f t="shared" si="61"/>
        <v/>
      </c>
      <c r="AB1300" s="16" t="str">
        <f t="shared" si="62"/>
        <v/>
      </c>
    </row>
    <row r="1301" spans="5:28">
      <c r="E1301" s="3"/>
      <c r="P1301" s="63"/>
      <c r="Q1301" s="63"/>
      <c r="R1301" s="62"/>
      <c r="S1301" s="64"/>
      <c r="T1301" s="65"/>
      <c r="U1301" s="64"/>
      <c r="V1301" s="63"/>
      <c r="W1301" s="63"/>
      <c r="X1301" s="61"/>
      <c r="Y1301" s="62"/>
      <c r="Z1301" s="16" t="str">
        <f t="shared" si="60"/>
        <v/>
      </c>
      <c r="AA1301" s="16" t="str">
        <f t="shared" si="61"/>
        <v/>
      </c>
      <c r="AB1301" s="16" t="str">
        <f t="shared" si="62"/>
        <v/>
      </c>
    </row>
    <row r="1302" spans="5:28">
      <c r="E1302" s="3"/>
      <c r="P1302" s="63"/>
      <c r="Q1302" s="63"/>
      <c r="R1302" s="62"/>
      <c r="S1302" s="64"/>
      <c r="T1302" s="65"/>
      <c r="U1302" s="64"/>
      <c r="V1302" s="63"/>
      <c r="W1302" s="63"/>
      <c r="X1302" s="61"/>
      <c r="Y1302" s="62"/>
      <c r="Z1302" s="16" t="str">
        <f t="shared" si="60"/>
        <v/>
      </c>
      <c r="AA1302" s="16" t="str">
        <f t="shared" si="61"/>
        <v/>
      </c>
      <c r="AB1302" s="16" t="str">
        <f t="shared" si="62"/>
        <v/>
      </c>
    </row>
    <row r="1303" spans="5:28">
      <c r="E1303" s="3"/>
      <c r="P1303" s="63"/>
      <c r="Q1303" s="63"/>
      <c r="R1303" s="62"/>
      <c r="S1303" s="64"/>
      <c r="T1303" s="65"/>
      <c r="U1303" s="64"/>
      <c r="V1303" s="63"/>
      <c r="W1303" s="63"/>
      <c r="X1303" s="61"/>
      <c r="Y1303" s="62"/>
      <c r="Z1303" s="16" t="str">
        <f t="shared" si="60"/>
        <v/>
      </c>
      <c r="AA1303" s="16" t="str">
        <f t="shared" si="61"/>
        <v/>
      </c>
      <c r="AB1303" s="16" t="str">
        <f t="shared" si="62"/>
        <v/>
      </c>
    </row>
    <row r="1304" spans="5:28">
      <c r="E1304" s="3"/>
      <c r="P1304" s="63"/>
      <c r="Q1304" s="63"/>
      <c r="R1304" s="62"/>
      <c r="S1304" s="64"/>
      <c r="T1304" s="65"/>
      <c r="U1304" s="64"/>
      <c r="V1304" s="63"/>
      <c r="W1304" s="63"/>
      <c r="X1304" s="61"/>
      <c r="Y1304" s="62"/>
      <c r="Z1304" s="16" t="str">
        <f t="shared" si="60"/>
        <v/>
      </c>
      <c r="AA1304" s="16" t="str">
        <f t="shared" si="61"/>
        <v/>
      </c>
      <c r="AB1304" s="16" t="str">
        <f t="shared" si="62"/>
        <v/>
      </c>
    </row>
    <row r="1305" spans="5:28">
      <c r="E1305" s="3"/>
      <c r="P1305" s="63"/>
      <c r="Q1305" s="63"/>
      <c r="R1305" s="62"/>
      <c r="S1305" s="64"/>
      <c r="T1305" s="65"/>
      <c r="U1305" s="64"/>
      <c r="V1305" s="63"/>
      <c r="W1305" s="63"/>
      <c r="X1305" s="61"/>
      <c r="Y1305" s="62"/>
      <c r="Z1305" s="16" t="str">
        <f t="shared" si="60"/>
        <v/>
      </c>
      <c r="AA1305" s="16" t="str">
        <f t="shared" si="61"/>
        <v/>
      </c>
      <c r="AB1305" s="16" t="str">
        <f t="shared" si="62"/>
        <v/>
      </c>
    </row>
    <row r="1306" spans="5:28">
      <c r="E1306" s="3"/>
      <c r="P1306" s="63"/>
      <c r="Q1306" s="63"/>
      <c r="R1306" s="62"/>
      <c r="S1306" s="64"/>
      <c r="T1306" s="65"/>
      <c r="U1306" s="64"/>
      <c r="V1306" s="63"/>
      <c r="W1306" s="63"/>
      <c r="X1306" s="61"/>
      <c r="Y1306" s="62"/>
      <c r="Z1306" s="16" t="str">
        <f t="shared" si="60"/>
        <v/>
      </c>
      <c r="AA1306" s="16" t="str">
        <f t="shared" si="61"/>
        <v/>
      </c>
      <c r="AB1306" s="16" t="str">
        <f t="shared" si="62"/>
        <v/>
      </c>
    </row>
    <row r="1307" spans="5:28">
      <c r="E1307" s="3"/>
      <c r="P1307" s="63"/>
      <c r="Q1307" s="63"/>
      <c r="R1307" s="62"/>
      <c r="S1307" s="64"/>
      <c r="T1307" s="65"/>
      <c r="U1307" s="64"/>
      <c r="V1307" s="63"/>
      <c r="W1307" s="63"/>
      <c r="X1307" s="61"/>
      <c r="Y1307" s="62"/>
      <c r="Z1307" s="16" t="str">
        <f t="shared" si="60"/>
        <v/>
      </c>
      <c r="AA1307" s="16" t="str">
        <f t="shared" si="61"/>
        <v/>
      </c>
      <c r="AB1307" s="16" t="str">
        <f t="shared" si="62"/>
        <v/>
      </c>
    </row>
    <row r="1308" spans="5:28">
      <c r="E1308" s="3"/>
      <c r="P1308" s="63"/>
      <c r="Q1308" s="63"/>
      <c r="R1308" s="62"/>
      <c r="S1308" s="64"/>
      <c r="T1308" s="65"/>
      <c r="U1308" s="64"/>
      <c r="V1308" s="63"/>
      <c r="W1308" s="63"/>
      <c r="X1308" s="61"/>
      <c r="Y1308" s="62"/>
      <c r="Z1308" s="16" t="str">
        <f t="shared" si="60"/>
        <v/>
      </c>
      <c r="AA1308" s="16" t="str">
        <f t="shared" si="61"/>
        <v/>
      </c>
      <c r="AB1308" s="16" t="str">
        <f t="shared" si="62"/>
        <v/>
      </c>
    </row>
    <row r="1309" spans="5:28">
      <c r="E1309" s="3"/>
      <c r="P1309" s="63"/>
      <c r="Q1309" s="63"/>
      <c r="R1309" s="62"/>
      <c r="S1309" s="64"/>
      <c r="T1309" s="65"/>
      <c r="U1309" s="64"/>
      <c r="V1309" s="63"/>
      <c r="W1309" s="63"/>
      <c r="X1309" s="61"/>
      <c r="Y1309" s="62"/>
      <c r="Z1309" s="16" t="str">
        <f t="shared" si="60"/>
        <v/>
      </c>
      <c r="AA1309" s="16" t="str">
        <f t="shared" si="61"/>
        <v/>
      </c>
      <c r="AB1309" s="16" t="str">
        <f t="shared" si="62"/>
        <v/>
      </c>
    </row>
    <row r="1310" spans="5:28">
      <c r="E1310" s="3"/>
      <c r="P1310" s="63"/>
      <c r="Q1310" s="63"/>
      <c r="R1310" s="62"/>
      <c r="S1310" s="64"/>
      <c r="T1310" s="65"/>
      <c r="U1310" s="64"/>
      <c r="V1310" s="63"/>
      <c r="W1310" s="63"/>
      <c r="X1310" s="61"/>
      <c r="Y1310" s="62"/>
      <c r="Z1310" s="16" t="str">
        <f t="shared" si="60"/>
        <v/>
      </c>
      <c r="AA1310" s="16" t="str">
        <f t="shared" si="61"/>
        <v/>
      </c>
      <c r="AB1310" s="16" t="str">
        <f t="shared" si="62"/>
        <v/>
      </c>
    </row>
    <row r="1311" spans="5:28">
      <c r="E1311" s="3"/>
      <c r="P1311" s="63"/>
      <c r="Q1311" s="63"/>
      <c r="R1311" s="62"/>
      <c r="S1311" s="64"/>
      <c r="T1311" s="65"/>
      <c r="U1311" s="64"/>
      <c r="V1311" s="63"/>
      <c r="W1311" s="63"/>
      <c r="X1311" s="61"/>
      <c r="Y1311" s="62"/>
      <c r="Z1311" s="16" t="str">
        <f t="shared" si="60"/>
        <v/>
      </c>
      <c r="AA1311" s="16" t="str">
        <f t="shared" si="61"/>
        <v/>
      </c>
      <c r="AB1311" s="16" t="str">
        <f t="shared" si="62"/>
        <v/>
      </c>
    </row>
    <row r="1312" spans="5:28">
      <c r="E1312" s="3"/>
      <c r="P1312" s="63"/>
      <c r="Q1312" s="63"/>
      <c r="R1312" s="62"/>
      <c r="S1312" s="64"/>
      <c r="T1312" s="65"/>
      <c r="U1312" s="64"/>
      <c r="V1312" s="63"/>
      <c r="W1312" s="63"/>
      <c r="X1312" s="61"/>
      <c r="Y1312" s="62"/>
      <c r="Z1312" s="16" t="str">
        <f t="shared" si="60"/>
        <v/>
      </c>
      <c r="AA1312" s="16" t="str">
        <f t="shared" si="61"/>
        <v/>
      </c>
      <c r="AB1312" s="16" t="str">
        <f t="shared" si="62"/>
        <v/>
      </c>
    </row>
    <row r="1313" spans="5:28">
      <c r="E1313" s="3"/>
      <c r="P1313" s="63"/>
      <c r="Q1313" s="63"/>
      <c r="R1313" s="62"/>
      <c r="S1313" s="64"/>
      <c r="T1313" s="65"/>
      <c r="U1313" s="64"/>
      <c r="V1313" s="63"/>
      <c r="W1313" s="63"/>
      <c r="X1313" s="61"/>
      <c r="Y1313" s="62"/>
      <c r="Z1313" s="16" t="str">
        <f t="shared" si="60"/>
        <v/>
      </c>
      <c r="AA1313" s="16" t="str">
        <f t="shared" si="61"/>
        <v/>
      </c>
      <c r="AB1313" s="16" t="str">
        <f t="shared" si="62"/>
        <v/>
      </c>
    </row>
    <row r="1314" spans="5:28">
      <c r="E1314" s="3"/>
      <c r="P1314" s="63"/>
      <c r="Q1314" s="63"/>
      <c r="R1314" s="62"/>
      <c r="S1314" s="64"/>
      <c r="T1314" s="65"/>
      <c r="U1314" s="64"/>
      <c r="V1314" s="63"/>
      <c r="W1314" s="63"/>
      <c r="X1314" s="61"/>
      <c r="Y1314" s="62"/>
      <c r="Z1314" s="16" t="str">
        <f t="shared" ref="Z1314:Z1342" si="63">IF($D$2="Calories",P1314,"")</f>
        <v/>
      </c>
      <c r="AA1314" s="16" t="str">
        <f t="shared" ref="AA1314:AA1342" si="64">IF($F$2="Grams",Q1314,IF($F$2="% Calories",R1314,""))</f>
        <v/>
      </c>
      <c r="AB1314" s="16" t="str">
        <f t="shared" ref="AB1314:AB1342" si="65">IF($G$2="Grams",M1314,"")</f>
        <v/>
      </c>
    </row>
    <row r="1315" spans="5:28">
      <c r="E1315" s="3"/>
      <c r="P1315" s="63"/>
      <c r="Q1315" s="63"/>
      <c r="R1315" s="62"/>
      <c r="S1315" s="64"/>
      <c r="T1315" s="65"/>
      <c r="U1315" s="64"/>
      <c r="V1315" s="63"/>
      <c r="W1315" s="63"/>
      <c r="X1315" s="61"/>
      <c r="Y1315" s="62"/>
      <c r="Z1315" s="16" t="str">
        <f t="shared" si="63"/>
        <v/>
      </c>
      <c r="AA1315" s="16" t="str">
        <f t="shared" si="64"/>
        <v/>
      </c>
      <c r="AB1315" s="16" t="str">
        <f t="shared" si="65"/>
        <v/>
      </c>
    </row>
    <row r="1316" spans="5:28">
      <c r="E1316" s="3"/>
      <c r="P1316" s="63"/>
      <c r="Q1316" s="63"/>
      <c r="R1316" s="62"/>
      <c r="S1316" s="64"/>
      <c r="T1316" s="65"/>
      <c r="U1316" s="64"/>
      <c r="V1316" s="63"/>
      <c r="W1316" s="63"/>
      <c r="X1316" s="61"/>
      <c r="Y1316" s="62"/>
      <c r="Z1316" s="16" t="str">
        <f t="shared" si="63"/>
        <v/>
      </c>
      <c r="AA1316" s="16" t="str">
        <f t="shared" si="64"/>
        <v/>
      </c>
      <c r="AB1316" s="16" t="str">
        <f t="shared" si="65"/>
        <v/>
      </c>
    </row>
    <row r="1317" spans="5:28">
      <c r="E1317" s="3"/>
      <c r="P1317" s="63"/>
      <c r="Q1317" s="63"/>
      <c r="R1317" s="62"/>
      <c r="S1317" s="64"/>
      <c r="T1317" s="65"/>
      <c r="U1317" s="64"/>
      <c r="V1317" s="63"/>
      <c r="W1317" s="63"/>
      <c r="X1317" s="61"/>
      <c r="Y1317" s="62"/>
      <c r="Z1317" s="16" t="str">
        <f t="shared" si="63"/>
        <v/>
      </c>
      <c r="AA1317" s="16" t="str">
        <f t="shared" si="64"/>
        <v/>
      </c>
      <c r="AB1317" s="16" t="str">
        <f t="shared" si="65"/>
        <v/>
      </c>
    </row>
    <row r="1318" spans="5:28">
      <c r="E1318" s="3"/>
      <c r="P1318" s="63"/>
      <c r="Q1318" s="63"/>
      <c r="R1318" s="62"/>
      <c r="S1318" s="64"/>
      <c r="T1318" s="65"/>
      <c r="U1318" s="64"/>
      <c r="V1318" s="63"/>
      <c r="W1318" s="63"/>
      <c r="X1318" s="61"/>
      <c r="Y1318" s="62"/>
      <c r="Z1318" s="16" t="str">
        <f t="shared" si="63"/>
        <v/>
      </c>
      <c r="AA1318" s="16" t="str">
        <f t="shared" si="64"/>
        <v/>
      </c>
      <c r="AB1318" s="16" t="str">
        <f t="shared" si="65"/>
        <v/>
      </c>
    </row>
    <row r="1319" spans="5:28">
      <c r="E1319" s="3"/>
      <c r="P1319" s="63"/>
      <c r="Q1319" s="63"/>
      <c r="R1319" s="62"/>
      <c r="S1319" s="64"/>
      <c r="T1319" s="65"/>
      <c r="U1319" s="64"/>
      <c r="V1319" s="63"/>
      <c r="W1319" s="63"/>
      <c r="X1319" s="61"/>
      <c r="Y1319" s="62"/>
      <c r="Z1319" s="16" t="str">
        <f t="shared" si="63"/>
        <v/>
      </c>
      <c r="AA1319" s="16" t="str">
        <f t="shared" si="64"/>
        <v/>
      </c>
      <c r="AB1319" s="16" t="str">
        <f t="shared" si="65"/>
        <v/>
      </c>
    </row>
    <row r="1320" spans="5:28">
      <c r="E1320" s="3"/>
      <c r="P1320" s="63"/>
      <c r="Q1320" s="63"/>
      <c r="R1320" s="62"/>
      <c r="S1320" s="64"/>
      <c r="T1320" s="65"/>
      <c r="U1320" s="64"/>
      <c r="V1320" s="63"/>
      <c r="W1320" s="63"/>
      <c r="X1320" s="61"/>
      <c r="Y1320" s="62"/>
      <c r="Z1320" s="16" t="str">
        <f t="shared" si="63"/>
        <v/>
      </c>
      <c r="AA1320" s="16" t="str">
        <f t="shared" si="64"/>
        <v/>
      </c>
      <c r="AB1320" s="16" t="str">
        <f t="shared" si="65"/>
        <v/>
      </c>
    </row>
    <row r="1321" spans="5:28">
      <c r="E1321" s="3"/>
      <c r="P1321" s="63"/>
      <c r="Q1321" s="63"/>
      <c r="R1321" s="62"/>
      <c r="S1321" s="64"/>
      <c r="T1321" s="65"/>
      <c r="U1321" s="64"/>
      <c r="V1321" s="63"/>
      <c r="W1321" s="63"/>
      <c r="X1321" s="61"/>
      <c r="Y1321" s="62"/>
      <c r="Z1321" s="16" t="str">
        <f t="shared" si="63"/>
        <v/>
      </c>
      <c r="AA1321" s="16" t="str">
        <f t="shared" si="64"/>
        <v/>
      </c>
      <c r="AB1321" s="16" t="str">
        <f t="shared" si="65"/>
        <v/>
      </c>
    </row>
    <row r="1322" spans="5:28">
      <c r="E1322" s="3"/>
      <c r="P1322" s="63"/>
      <c r="Q1322" s="63"/>
      <c r="R1322" s="62"/>
      <c r="S1322" s="64"/>
      <c r="T1322" s="65"/>
      <c r="U1322" s="64"/>
      <c r="V1322" s="63"/>
      <c r="W1322" s="63"/>
      <c r="X1322" s="61"/>
      <c r="Y1322" s="62"/>
      <c r="Z1322" s="16" t="str">
        <f t="shared" si="63"/>
        <v/>
      </c>
      <c r="AA1322" s="16" t="str">
        <f t="shared" si="64"/>
        <v/>
      </c>
      <c r="AB1322" s="16" t="str">
        <f t="shared" si="65"/>
        <v/>
      </c>
    </row>
    <row r="1323" spans="5:28">
      <c r="E1323" s="3"/>
      <c r="P1323" s="63"/>
      <c r="Q1323" s="63"/>
      <c r="R1323" s="62"/>
      <c r="S1323" s="64"/>
      <c r="T1323" s="65"/>
      <c r="U1323" s="64"/>
      <c r="V1323" s="63"/>
      <c r="W1323" s="63"/>
      <c r="X1323" s="61"/>
      <c r="Y1323" s="62"/>
      <c r="Z1323" s="16" t="str">
        <f t="shared" si="63"/>
        <v/>
      </c>
      <c r="AA1323" s="16" t="str">
        <f t="shared" si="64"/>
        <v/>
      </c>
      <c r="AB1323" s="16" t="str">
        <f t="shared" si="65"/>
        <v/>
      </c>
    </row>
    <row r="1324" spans="5:28">
      <c r="E1324" s="3"/>
      <c r="P1324" s="63"/>
      <c r="Q1324" s="63"/>
      <c r="R1324" s="62"/>
      <c r="S1324" s="64"/>
      <c r="T1324" s="65"/>
      <c r="U1324" s="64"/>
      <c r="V1324" s="63"/>
      <c r="W1324" s="63"/>
      <c r="X1324" s="61"/>
      <c r="Y1324" s="62"/>
      <c r="Z1324" s="16" t="str">
        <f t="shared" si="63"/>
        <v/>
      </c>
      <c r="AA1324" s="16" t="str">
        <f t="shared" si="64"/>
        <v/>
      </c>
      <c r="AB1324" s="16" t="str">
        <f t="shared" si="65"/>
        <v/>
      </c>
    </row>
    <row r="1325" spans="5:28">
      <c r="E1325" s="3"/>
      <c r="P1325" s="63"/>
      <c r="Q1325" s="63"/>
      <c r="R1325" s="62"/>
      <c r="S1325" s="64"/>
      <c r="T1325" s="65"/>
      <c r="U1325" s="64"/>
      <c r="V1325" s="63"/>
      <c r="W1325" s="63"/>
      <c r="X1325" s="61"/>
      <c r="Y1325" s="62"/>
      <c r="Z1325" s="16" t="str">
        <f t="shared" si="63"/>
        <v/>
      </c>
      <c r="AA1325" s="16" t="str">
        <f t="shared" si="64"/>
        <v/>
      </c>
      <c r="AB1325" s="16" t="str">
        <f t="shared" si="65"/>
        <v/>
      </c>
    </row>
    <row r="1326" spans="5:28">
      <c r="E1326" s="3"/>
      <c r="P1326" s="63"/>
      <c r="Q1326" s="63"/>
      <c r="R1326" s="62"/>
      <c r="S1326" s="64"/>
      <c r="T1326" s="65"/>
      <c r="U1326" s="64"/>
      <c r="V1326" s="63"/>
      <c r="W1326" s="63"/>
      <c r="X1326" s="61"/>
      <c r="Y1326" s="62"/>
      <c r="Z1326" s="16" t="str">
        <f t="shared" si="63"/>
        <v/>
      </c>
      <c r="AA1326" s="16" t="str">
        <f t="shared" si="64"/>
        <v/>
      </c>
      <c r="AB1326" s="16" t="str">
        <f t="shared" si="65"/>
        <v/>
      </c>
    </row>
    <row r="1327" spans="5:28">
      <c r="E1327" s="3"/>
      <c r="P1327" s="63"/>
      <c r="Q1327" s="63"/>
      <c r="R1327" s="62"/>
      <c r="S1327" s="64"/>
      <c r="T1327" s="65"/>
      <c r="U1327" s="64"/>
      <c r="V1327" s="63"/>
      <c r="W1327" s="63"/>
      <c r="X1327" s="61"/>
      <c r="Y1327" s="62"/>
      <c r="Z1327" s="16" t="str">
        <f t="shared" si="63"/>
        <v/>
      </c>
      <c r="AA1327" s="16" t="str">
        <f t="shared" si="64"/>
        <v/>
      </c>
      <c r="AB1327" s="16" t="str">
        <f t="shared" si="65"/>
        <v/>
      </c>
    </row>
    <row r="1328" spans="5:28">
      <c r="E1328" s="3"/>
      <c r="P1328" s="63"/>
      <c r="Q1328" s="63"/>
      <c r="R1328" s="62"/>
      <c r="S1328" s="64"/>
      <c r="T1328" s="65"/>
      <c r="U1328" s="64"/>
      <c r="V1328" s="63"/>
      <c r="W1328" s="63"/>
      <c r="X1328" s="61"/>
      <c r="Y1328" s="62"/>
      <c r="Z1328" s="16" t="str">
        <f t="shared" si="63"/>
        <v/>
      </c>
      <c r="AA1328" s="16" t="str">
        <f t="shared" si="64"/>
        <v/>
      </c>
      <c r="AB1328" s="16" t="str">
        <f t="shared" si="65"/>
        <v/>
      </c>
    </row>
    <row r="1329" spans="5:28">
      <c r="E1329" s="3"/>
      <c r="P1329" s="63"/>
      <c r="Q1329" s="63"/>
      <c r="R1329" s="62"/>
      <c r="S1329" s="64"/>
      <c r="T1329" s="65"/>
      <c r="U1329" s="64"/>
      <c r="V1329" s="63"/>
      <c r="W1329" s="63"/>
      <c r="X1329" s="61"/>
      <c r="Y1329" s="62"/>
      <c r="Z1329" s="16" t="str">
        <f t="shared" si="63"/>
        <v/>
      </c>
      <c r="AA1329" s="16" t="str">
        <f t="shared" si="64"/>
        <v/>
      </c>
      <c r="AB1329" s="16" t="str">
        <f t="shared" si="65"/>
        <v/>
      </c>
    </row>
    <row r="1330" spans="5:28">
      <c r="E1330" s="3"/>
      <c r="P1330" s="63"/>
      <c r="Q1330" s="63"/>
      <c r="R1330" s="62"/>
      <c r="S1330" s="64"/>
      <c r="T1330" s="65"/>
      <c r="U1330" s="64"/>
      <c r="V1330" s="63"/>
      <c r="W1330" s="63"/>
      <c r="X1330" s="61"/>
      <c r="Y1330" s="62"/>
      <c r="Z1330" s="16" t="str">
        <f t="shared" si="63"/>
        <v/>
      </c>
      <c r="AA1330" s="16" t="str">
        <f t="shared" si="64"/>
        <v/>
      </c>
      <c r="AB1330" s="16" t="str">
        <f t="shared" si="65"/>
        <v/>
      </c>
    </row>
    <row r="1331" spans="5:28">
      <c r="E1331" s="3"/>
      <c r="P1331" s="63"/>
      <c r="Q1331" s="63"/>
      <c r="R1331" s="62"/>
      <c r="S1331" s="64"/>
      <c r="T1331" s="65"/>
      <c r="U1331" s="64"/>
      <c r="V1331" s="63"/>
      <c r="W1331" s="63"/>
      <c r="X1331" s="61"/>
      <c r="Y1331" s="62"/>
      <c r="Z1331" s="16" t="str">
        <f t="shared" si="63"/>
        <v/>
      </c>
      <c r="AA1331" s="16" t="str">
        <f t="shared" si="64"/>
        <v/>
      </c>
      <c r="AB1331" s="16" t="str">
        <f t="shared" si="65"/>
        <v/>
      </c>
    </row>
    <row r="1332" spans="5:28">
      <c r="E1332" s="3"/>
      <c r="P1332" s="63"/>
      <c r="Q1332" s="63"/>
      <c r="R1332" s="62"/>
      <c r="S1332" s="64"/>
      <c r="T1332" s="65"/>
      <c r="U1332" s="64"/>
      <c r="V1332" s="63"/>
      <c r="W1332" s="63"/>
      <c r="X1332" s="61"/>
      <c r="Y1332" s="62"/>
      <c r="Z1332" s="16" t="str">
        <f t="shared" si="63"/>
        <v/>
      </c>
      <c r="AA1332" s="16" t="str">
        <f t="shared" si="64"/>
        <v/>
      </c>
      <c r="AB1332" s="16" t="str">
        <f t="shared" si="65"/>
        <v/>
      </c>
    </row>
    <row r="1333" spans="5:28">
      <c r="E1333" s="3"/>
      <c r="P1333" s="63"/>
      <c r="Q1333" s="63"/>
      <c r="R1333" s="62"/>
      <c r="S1333" s="64"/>
      <c r="T1333" s="65"/>
      <c r="U1333" s="64"/>
      <c r="V1333" s="63"/>
      <c r="W1333" s="63"/>
      <c r="X1333" s="61"/>
      <c r="Y1333" s="62"/>
      <c r="Z1333" s="16" t="str">
        <f t="shared" si="63"/>
        <v/>
      </c>
      <c r="AA1333" s="16" t="str">
        <f t="shared" si="64"/>
        <v/>
      </c>
      <c r="AB1333" s="16" t="str">
        <f t="shared" si="65"/>
        <v/>
      </c>
    </row>
    <row r="1334" spans="5:28">
      <c r="E1334" s="3"/>
      <c r="P1334" s="63"/>
      <c r="Q1334" s="63"/>
      <c r="R1334" s="62"/>
      <c r="S1334" s="64"/>
      <c r="T1334" s="65"/>
      <c r="U1334" s="64"/>
      <c r="V1334" s="63"/>
      <c r="W1334" s="63"/>
      <c r="X1334" s="61"/>
      <c r="Y1334" s="62"/>
      <c r="Z1334" s="16" t="str">
        <f t="shared" si="63"/>
        <v/>
      </c>
      <c r="AA1334" s="16" t="str">
        <f t="shared" si="64"/>
        <v/>
      </c>
      <c r="AB1334" s="16" t="str">
        <f t="shared" si="65"/>
        <v/>
      </c>
    </row>
    <row r="1335" spans="5:28">
      <c r="E1335" s="3"/>
      <c r="P1335" s="63"/>
      <c r="Q1335" s="63"/>
      <c r="R1335" s="62"/>
      <c r="S1335" s="64"/>
      <c r="T1335" s="65"/>
      <c r="U1335" s="64"/>
      <c r="V1335" s="63"/>
      <c r="W1335" s="63"/>
      <c r="X1335" s="61"/>
      <c r="Y1335" s="62"/>
      <c r="Z1335" s="16" t="str">
        <f t="shared" si="63"/>
        <v/>
      </c>
      <c r="AA1335" s="16" t="str">
        <f t="shared" si="64"/>
        <v/>
      </c>
      <c r="AB1335" s="16" t="str">
        <f t="shared" si="65"/>
        <v/>
      </c>
    </row>
    <row r="1336" spans="5:28">
      <c r="E1336" s="3"/>
      <c r="P1336" s="63"/>
      <c r="Q1336" s="63"/>
      <c r="R1336" s="62"/>
      <c r="S1336" s="64"/>
      <c r="T1336" s="65"/>
      <c r="U1336" s="64"/>
      <c r="V1336" s="63"/>
      <c r="W1336" s="63"/>
      <c r="X1336" s="61"/>
      <c r="Y1336" s="62"/>
      <c r="Z1336" s="16" t="str">
        <f t="shared" si="63"/>
        <v/>
      </c>
      <c r="AA1336" s="16" t="str">
        <f t="shared" si="64"/>
        <v/>
      </c>
      <c r="AB1336" s="16" t="str">
        <f t="shared" si="65"/>
        <v/>
      </c>
    </row>
    <row r="1337" spans="5:28">
      <c r="E1337" s="3"/>
      <c r="P1337" s="63"/>
      <c r="Q1337" s="63"/>
      <c r="R1337" s="62"/>
      <c r="S1337" s="64"/>
      <c r="T1337" s="65"/>
      <c r="U1337" s="64"/>
      <c r="V1337" s="63"/>
      <c r="W1337" s="63"/>
      <c r="X1337" s="61"/>
      <c r="Y1337" s="62"/>
      <c r="Z1337" s="16" t="str">
        <f t="shared" si="63"/>
        <v/>
      </c>
      <c r="AA1337" s="16" t="str">
        <f t="shared" si="64"/>
        <v/>
      </c>
      <c r="AB1337" s="16" t="str">
        <f t="shared" si="65"/>
        <v/>
      </c>
    </row>
    <row r="1338" spans="5:28">
      <c r="E1338" s="3"/>
      <c r="P1338" s="63"/>
      <c r="Q1338" s="63"/>
      <c r="R1338" s="62"/>
      <c r="S1338" s="64"/>
      <c r="T1338" s="65"/>
      <c r="U1338" s="64"/>
      <c r="V1338" s="63"/>
      <c r="W1338" s="63"/>
      <c r="X1338" s="61"/>
      <c r="Y1338" s="62"/>
      <c r="Z1338" s="16" t="str">
        <f t="shared" si="63"/>
        <v/>
      </c>
      <c r="AA1338" s="16" t="str">
        <f t="shared" si="64"/>
        <v/>
      </c>
      <c r="AB1338" s="16" t="str">
        <f t="shared" si="65"/>
        <v/>
      </c>
    </row>
    <row r="1339" spans="5:28">
      <c r="E1339" s="3"/>
      <c r="P1339" s="63"/>
      <c r="Q1339" s="63"/>
      <c r="R1339" s="62"/>
      <c r="S1339" s="64"/>
      <c r="T1339" s="65"/>
      <c r="U1339" s="64"/>
      <c r="V1339" s="63"/>
      <c r="W1339" s="63"/>
      <c r="X1339" s="61"/>
      <c r="Y1339" s="62"/>
      <c r="Z1339" s="16" t="str">
        <f t="shared" si="63"/>
        <v/>
      </c>
      <c r="AA1339" s="16" t="str">
        <f t="shared" si="64"/>
        <v/>
      </c>
      <c r="AB1339" s="16" t="str">
        <f t="shared" si="65"/>
        <v/>
      </c>
    </row>
    <row r="1340" spans="5:28">
      <c r="E1340" s="3"/>
      <c r="P1340" s="63"/>
      <c r="Q1340" s="63"/>
      <c r="R1340" s="62"/>
      <c r="S1340" s="64"/>
      <c r="T1340" s="65"/>
      <c r="U1340" s="64"/>
      <c r="V1340" s="63"/>
      <c r="W1340" s="63"/>
      <c r="X1340" s="61"/>
      <c r="Y1340" s="62"/>
      <c r="Z1340" s="16" t="str">
        <f t="shared" si="63"/>
        <v/>
      </c>
      <c r="AA1340" s="16" t="str">
        <f t="shared" si="64"/>
        <v/>
      </c>
      <c r="AB1340" s="16" t="str">
        <f t="shared" si="65"/>
        <v/>
      </c>
    </row>
    <row r="1341" spans="5:28">
      <c r="E1341" s="3"/>
      <c r="P1341" s="63"/>
      <c r="Q1341" s="63"/>
      <c r="R1341" s="62"/>
      <c r="S1341" s="64"/>
      <c r="T1341" s="65"/>
      <c r="U1341" s="64"/>
      <c r="V1341" s="63"/>
      <c r="W1341" s="63"/>
      <c r="X1341" s="61"/>
      <c r="Y1341" s="62"/>
      <c r="Z1341" s="16" t="str">
        <f t="shared" si="63"/>
        <v/>
      </c>
      <c r="AA1341" s="16" t="str">
        <f t="shared" si="64"/>
        <v/>
      </c>
      <c r="AB1341" s="16" t="str">
        <f t="shared" si="65"/>
        <v/>
      </c>
    </row>
    <row r="1342" spans="5:28">
      <c r="E1342" s="3"/>
      <c r="P1342" s="63"/>
      <c r="Q1342" s="63"/>
      <c r="R1342" s="62"/>
      <c r="S1342" s="64"/>
      <c r="T1342" s="65"/>
      <c r="U1342" s="64"/>
      <c r="V1342" s="63"/>
      <c r="W1342" s="63"/>
      <c r="X1342" s="61"/>
      <c r="Y1342" s="62"/>
      <c r="Z1342" s="16" t="str">
        <f t="shared" si="63"/>
        <v/>
      </c>
      <c r="AA1342" s="16" t="str">
        <f t="shared" si="64"/>
        <v/>
      </c>
      <c r="AB1342" s="16" t="str">
        <f t="shared" si="65"/>
        <v/>
      </c>
    </row>
  </sheetData>
  <sheetProtection sheet="1" objects="1" scenarios="1" formatColumns="0" insertHyperlinks="0" selectLockedCells="1" sort="0" autoFilter="0"/>
  <protectedRanges>
    <protectedRange sqref="A1071:AD1104" name="NutsYours"/>
    <protectedRange sqref="A344:AD1001" name="TraditionalYours"/>
    <protectedRange sqref="A1057:AD1068" name="NutsSeeds"/>
    <protectedRange sqref="A14:AD341" name="Traditional"/>
    <protectedRange sqref="A1003:AD1015" name="FruitYog"/>
    <protectedRange sqref="A1106:AD1112" name="TrailMix"/>
    <protectedRange sqref="A1018:AD1055" name="FruitYours"/>
    <protectedRange sqref="A1115:AD1153" name="TrailYours"/>
  </protectedRanges>
  <sortState xmlns:xlrd2="http://schemas.microsoft.com/office/spreadsheetml/2017/richdata2" ref="B8:Z363">
    <sortCondition ref="B8:B363"/>
    <sortCondition ref="C8:C363"/>
    <sortCondition ref="E8:E363"/>
  </sortState>
  <mergeCells count="28">
    <mergeCell ref="B1114:M1114"/>
    <mergeCell ref="N1114:W1114"/>
    <mergeCell ref="A13:W13"/>
    <mergeCell ref="A342:W342"/>
    <mergeCell ref="B343:M343"/>
    <mergeCell ref="N343:W343"/>
    <mergeCell ref="B1017:M1017"/>
    <mergeCell ref="N1017:W1017"/>
    <mergeCell ref="A1113:W1113"/>
    <mergeCell ref="A1069:W1069"/>
    <mergeCell ref="A1002:W1002"/>
    <mergeCell ref="A1056:W1056"/>
    <mergeCell ref="A1105:W1105"/>
    <mergeCell ref="B1070:M1070"/>
    <mergeCell ref="N1070:W1070"/>
    <mergeCell ref="D1:I1"/>
    <mergeCell ref="A1:B2"/>
    <mergeCell ref="A4:B4"/>
    <mergeCell ref="A5:B5"/>
    <mergeCell ref="A6:B6"/>
    <mergeCell ref="X11:AD11"/>
    <mergeCell ref="D5:I5"/>
    <mergeCell ref="A8:B8"/>
    <mergeCell ref="A9:B9"/>
    <mergeCell ref="A10:B10"/>
    <mergeCell ref="A7:B7"/>
    <mergeCell ref="G11:M11"/>
    <mergeCell ref="N11:W11"/>
  </mergeCells>
  <dataValidations xWindow="639" yWindow="403" count="12">
    <dataValidation type="list" allowBlank="1" showInputMessage="1" showErrorMessage="1" promptTitle="Click arrow for options." prompt="Do not type in this cell; Use options. Leave blank if sugar is not considered in your policy.  If a &quot;Metric&quot; choice is selected but a &quot;Value&quot; is not entered, all items will be considered non-compliant unless they contain &quot;0&quot; sugar." sqref="E3" xr:uid="{00000000-0002-0000-0000-000000000000}">
      <formula1>Sugar2</formula1>
    </dataValidation>
    <dataValidation type="list" allowBlank="1" showInputMessage="1" errorTitle="Dropdown List" error="Use only the dropdown selections. Do not write in this box." promptTitle="Click arrow for options." prompt="Do not type in this cell; Use options. Leave blank if total calories are not considered in your policy. If a &quot;Metric&quot; choice is selected but a &quot;Value&quot; is not entered, all items will be considered non-compliant unless they contain &quot;0&quot; calories. _x000a_" sqref="D3" xr:uid="{00000000-0002-0000-0000-000001000000}">
      <formula1>Calories</formula1>
    </dataValidation>
    <dataValidation type="list" allowBlank="1" showInputMessage="1" showErrorMessage="1" promptTitle="Click arrow for options." prompt="Do not type in this cell; Use options. Leave blank if saturated fat is not considered in your policy.  If a &quot;Metric&quot; choice is selected but a &quot;Value&quot; is not entered, all items will be considered non-compliant unless they contain &quot;0&quot; saturated fat._x000a_" sqref="H3" xr:uid="{00000000-0002-0000-0000-000002000000}">
      <formula1>Fat</formula1>
    </dataValidation>
    <dataValidation type="list" allowBlank="1" showInputMessage="1" showErrorMessage="1" promptTitle="Click arrow for options." prompt="Do not type in this cell; Use options. Leave blank if sodium is not considered in your policy.  If a &quot;Metric&quot; choice is selected but a &quot;Value&quot; is not entered, all items will be considered non-compliant unless they contain &quot;0&quot; sodium." sqref="I3" xr:uid="{00000000-0002-0000-0000-000003000000}">
      <formula1>Sodium2</formula1>
    </dataValidation>
    <dataValidation allowBlank="1" showInputMessage="1" showErrorMessage="1" promptTitle="Type in this cell." prompt="Leave blank if total calories are not considered. &quot;Value&quot; entries must have a &quot;Metric&quot; selection. Write % Calories or % Weight as a decimal (0.25) or percentage (25%). Vending items are &quot;Compliant&quot; if they contain &lt;= &quot;Value&quot; entries. " sqref="D4" xr:uid="{00000000-0002-0000-0000-000004000000}"/>
    <dataValidation allowBlank="1" showInputMessage="1" showErrorMessage="1" promptTitle="Type in this cell." prompt="Leave blank if sugar is not considered in your policy. &quot;Value&quot; entries must have a &quot;Metric&quot; selection. Write % Calories or % Weight as a decimal (0.25) or percentage (25%). Vending items are &quot;Compliant&quot; if they contain &lt;= &quot;Value&quot; entries. " sqref="E4" xr:uid="{00000000-0002-0000-0000-000005000000}"/>
    <dataValidation type="list" allowBlank="1" showInputMessage="1" showErrorMessage="1" promptTitle="Click arrow for options." prompt="Do not type in this cell; Use options. Leave blank if total fat is not considered in your policy.  If a &quot;Metric&quot; choice is selected but a &quot;Value&quot; is not entered, all items will be considered non-compliant unless they contain &quot;0&quot; total fat." sqref="F3" xr:uid="{00000000-0002-0000-0000-000006000000}">
      <formula1>Fat</formula1>
    </dataValidation>
    <dataValidation allowBlank="1" showInputMessage="1" showErrorMessage="1" promptTitle="Type in this cell." prompt="Leave blank if total fat is not considered in your policy. &quot;Value&quot; entries must have a &quot;Metric&quot; selection. Write % Calories or % Weight as a decimal (0.25) or percentage (25%). Vending items are &quot;Compliant&quot; if they contain &lt;= &quot;Value&quot; entries.  " sqref="F4" xr:uid="{00000000-0002-0000-0000-000007000000}"/>
    <dataValidation type="list" allowBlank="1" showInputMessage="1" showErrorMessage="1" promptTitle="Click arrow for options." prompt="Do not type in this cell; Use options. Leave blank if trans fat is not considered in your policy.  If a &quot;Metric&quot; choice is selected but a &quot;Value&quot; is not entered, all items will be considered non-compliant unless they contain &quot;0&quot; trans fat." sqref="G3" xr:uid="{00000000-0002-0000-0000-000008000000}">
      <formula1>Trans</formula1>
    </dataValidation>
    <dataValidation allowBlank="1" showInputMessage="1" showErrorMessage="1" promptTitle="Type in this cell." prompt="Leave blank if trans fat is not considered in your policy. &quot;Value&quot; entries must have a &quot;Metric&quot; selection. Write % Calories or % Weight as a decimal (0.25) or percentage (25%). Vending items are &quot;Compliant&quot; if they contain &lt;= &quot;Value&quot; entries. " sqref="G4" xr:uid="{00000000-0002-0000-0000-000009000000}"/>
    <dataValidation allowBlank="1" showInputMessage="1" showErrorMessage="1" promptTitle="Type in this cell." prompt="Leave blank if saturated fat is not considered in your policy. &quot;Value&quot; entries must have a &quot;Metric&quot; selection. Write % Calories or % Weight as a decimal (0.25) or percentage (25%). Vending items are &quot;Compliant&quot; if they contain &lt;= &quot;Value&quot; entries.  " sqref="H4" xr:uid="{00000000-0002-0000-0000-00000A000000}"/>
    <dataValidation allowBlank="1" showInputMessage="1" showErrorMessage="1" promptTitle="Type in this cell." prompt="Leave blank if sodium is not considered in your policy. &quot;Value&quot; entries must have a &quot;Metric&quot; selection. Write % Calories or % Weight as a decimal (0.25) or percentage (25%). Vending items are &quot;Compliant&quot; if they contain &lt;= &quot;Value&quot; entries. " sqref="I4" xr:uid="{00000000-0002-0000-0000-00000B000000}"/>
  </dataValidations>
  <hyperlinks>
    <hyperlink ref="A7:B7" location="Add" display="Add Your Own Traditional Vending Snacks" xr:uid="{00000000-0004-0000-0000-000000000000}"/>
    <hyperlink ref="A6:B6" location="Trad" display="Traditional Vending Snacks &amp; Return to the Top" xr:uid="{00000000-0004-0000-0000-000001000000}"/>
    <hyperlink ref="A5:B5" location="VendingCri" display="Input Your Vending Policy Criteria" xr:uid="{00000000-0004-0000-0000-000002000000}"/>
    <hyperlink ref="A8:B8" location="Fruit" display="Fruit/Yogurt Exemptions" xr:uid="{00000000-0004-0000-0000-000003000000}"/>
    <hyperlink ref="A9:B9" location="Nutss" display="Nut/Seed Exemptions" xr:uid="{00000000-0004-0000-0000-000004000000}"/>
    <hyperlink ref="A10:B10" location="Trail" display="Trail Mix Exemptions" xr:uid="{00000000-0004-0000-0000-000005000000}"/>
  </hyperlinks>
  <pageMargins left="0.45" right="0.45" top="0.5" bottom="0.5" header="0.3" footer="0.3"/>
  <pageSetup scale="60" fitToHeight="2" orientation="landscape" horizontalDpi="1200" verticalDpi="1200" r:id="rId1"/>
  <drawing r:id="rId2"/>
  <legacyDrawing r:id="rId3"/>
  <tableParts count="8">
    <tablePart r:id="rId4"/>
    <tablePart r:id="rId5"/>
    <tablePart r:id="rId6"/>
    <tablePart r:id="rId7"/>
    <tablePart r:id="rId8"/>
    <tablePart r:id="rId9"/>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6"/>
  <sheetViews>
    <sheetView topLeftCell="A2" workbookViewId="0">
      <selection activeCell="C37" sqref="C37"/>
    </sheetView>
  </sheetViews>
  <sheetFormatPr defaultColWidth="8.85546875" defaultRowHeight="15"/>
  <sheetData>
    <row r="1" spans="1:5">
      <c r="A1" t="s">
        <v>2</v>
      </c>
      <c r="B1" t="s">
        <v>3</v>
      </c>
      <c r="C1" t="s">
        <v>580</v>
      </c>
      <c r="D1" t="s">
        <v>581</v>
      </c>
      <c r="E1" t="s">
        <v>582</v>
      </c>
    </row>
    <row r="2" spans="1:5">
      <c r="A2" t="s">
        <v>8</v>
      </c>
      <c r="B2" t="s">
        <v>8</v>
      </c>
      <c r="C2" t="s">
        <v>8</v>
      </c>
      <c r="E2" t="s">
        <v>8</v>
      </c>
    </row>
    <row r="4" spans="1:5">
      <c r="A4" t="s">
        <v>9</v>
      </c>
      <c r="B4" t="s">
        <v>10</v>
      </c>
      <c r="C4" t="s">
        <v>10</v>
      </c>
      <c r="D4" t="s">
        <v>10</v>
      </c>
      <c r="E4" t="s">
        <v>583</v>
      </c>
    </row>
    <row r="5" spans="1:5">
      <c r="B5" t="s">
        <v>584</v>
      </c>
      <c r="C5" t="s">
        <v>584</v>
      </c>
    </row>
    <row r="6" spans="1:5">
      <c r="B6" t="s">
        <v>585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81452da-b92f-4f0a-a58b-6745aaef15d7">
      <Terms xmlns="http://schemas.microsoft.com/office/infopath/2007/PartnerControls"/>
    </lcf76f155ced4ddcb4097134ff3c332f>
    <TaxCatchAll xmlns="5915d483-e738-4dd0-ab42-f06a4a212443" xsi:nil="true"/>
    <Notes xmlns="181452da-b92f-4f0a-a58b-6745aaef15d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784CDF802608646B9AF441048BDE436" ma:contentTypeVersion="20" ma:contentTypeDescription="Create a new document." ma:contentTypeScope="" ma:versionID="858c89e34fc99b81d28c3f4a3dbe946a">
  <xsd:schema xmlns:xsd="http://www.w3.org/2001/XMLSchema" xmlns:xs="http://www.w3.org/2001/XMLSchema" xmlns:p="http://schemas.microsoft.com/office/2006/metadata/properties" xmlns:ns2="181452da-b92f-4f0a-a58b-6745aaef15d7" xmlns:ns3="5915d483-e738-4dd0-ab42-f06a4a212443" targetNamespace="http://schemas.microsoft.com/office/2006/metadata/properties" ma:root="true" ma:fieldsID="1a24735fcdf542cc02377319676f1a95" ns2:_="" ns3:_="">
    <xsd:import namespace="181452da-b92f-4f0a-a58b-6745aaef15d7"/>
    <xsd:import namespace="5915d483-e738-4dd0-ab42-f06a4a21244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Note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1452da-b92f-4f0a-a58b-6745aaef15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833c759-22ee-41e6-93db-4b6e7e0c769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Notes" ma:index="25" nillable="true" ma:displayName="Notes" ma:format="Dropdown" ma:internalName="Notes">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915d483-e738-4dd0-ab42-f06a4a212443"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c432962-ee4e-4c39-8a35-848963acfbe4}" ma:internalName="TaxCatchAll" ma:showField="CatchAllData" ma:web="5915d483-e738-4dd0-ab42-f06a4a21244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5B997A4-029E-4B04-9463-4D671B0DAB87}"/>
</file>

<file path=customXml/itemProps2.xml><?xml version="1.0" encoding="utf-8"?>
<ds:datastoreItem xmlns:ds="http://schemas.openxmlformats.org/officeDocument/2006/customXml" ds:itemID="{D4505AD9-A553-4BB3-9EDB-2C1D9BD90A28}"/>
</file>

<file path=customXml/itemProps3.xml><?xml version="1.0" encoding="utf-8"?>
<ds:datastoreItem xmlns:ds="http://schemas.openxmlformats.org/officeDocument/2006/customXml" ds:itemID="{15B210C2-813C-4E69-A7B1-936A2A1ABA7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khrysta.baig</dc:creator>
  <cp:keywords/>
  <dc:description/>
  <cp:lastModifiedBy>Kayla Cooke</cp:lastModifiedBy>
  <cp:revision/>
  <dcterms:created xsi:type="dcterms:W3CDTF">2014-08-21T19:45:28Z</dcterms:created>
  <dcterms:modified xsi:type="dcterms:W3CDTF">2026-10-27T14:14:48Z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0x0101009784CDF802608646B9AF441048BDE436</vt:lpwstr>
  </property>
  <property fmtid="{D5CDD505-2E9C-101B-9397-08002B2CF9AE}" pid="3" name="MediaServiceImageTags">
    <vt:lpwstr/>
  </property>
</Properties>
</file>